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66925"/>
  <mc:AlternateContent xmlns:mc="http://schemas.openxmlformats.org/markup-compatibility/2006">
    <mc:Choice Requires="x15">
      <x15ac:absPath xmlns:x15ac="http://schemas.microsoft.com/office/spreadsheetml/2010/11/ac" url="https://nih.sharepoint.com/sites/NCI-CBIIT-FNLCCDI/Shared Documents/CCDC (Data Catalog nee PODCat)/2-Executing/System Document/Data Gathering/Pediatric Specific/"/>
    </mc:Choice>
  </mc:AlternateContent>
  <xr:revisionPtr revIDLastSave="1784" documentId="13_ncr:1_{AE14ADB0-51A2-7647-8233-5BD1DFD0D2DE}" xr6:coauthVersionLast="47" xr6:coauthVersionMax="47" xr10:uidLastSave="{2222BE9D-35DF-4F66-AD38-BC2954F92537}"/>
  <bookViews>
    <workbookView xWindow="-110" yWindow="-110" windowWidth="19420" windowHeight="11500" tabRatio="725" firstSheet="73" activeTab="78" xr2:uid="{A813E664-7740-450B-B9AA-D361BEDD0A87}"/>
  </bookViews>
  <sheets>
    <sheet name="Data Resource Digest Submission" sheetId="6" r:id="rId1"/>
    <sheet name="Dataset Information" sheetId="5" r:id="rId2"/>
    <sheet name="phs000699" sheetId="1" r:id="rId3"/>
    <sheet name="phs000768" sheetId="9" r:id="rId4"/>
    <sheet name="phs000720" sheetId="10" r:id="rId5"/>
    <sheet name="phs000673" sheetId="11" r:id="rId6"/>
    <sheet name="phs000709" sheetId="12" r:id="rId7"/>
    <sheet name="phs000900" sheetId="13" r:id="rId8"/>
    <sheet name="phs001878" sheetId="14" r:id="rId9"/>
    <sheet name="phs001357" sheetId="15" r:id="rId10"/>
    <sheet name="phs000124" sheetId="16" r:id="rId11"/>
    <sheet name="phs000340" sheetId="17" r:id="rId12"/>
    <sheet name="phs000341" sheetId="18" r:id="rId13"/>
    <sheet name="phs000352" sheetId="19" r:id="rId14"/>
    <sheet name="phs000409" sheetId="20" r:id="rId15"/>
    <sheet name="phs000413" sheetId="21" r:id="rId16"/>
    <sheet name="phs000414" sheetId="22" r:id="rId17"/>
    <sheet name="phs000426" sheetId="23" r:id="rId18"/>
    <sheet name="phs000504" sheetId="25" r:id="rId19"/>
    <sheet name="phs000508" sheetId="26" r:id="rId20"/>
    <sheet name="phs000522" sheetId="27" r:id="rId21"/>
    <sheet name="phs000543" sheetId="28" r:id="rId22"/>
    <sheet name="phs000563" sheetId="29" r:id="rId23"/>
    <sheet name="phs000614" sheetId="30" r:id="rId24"/>
    <sheet name="phs000637" sheetId="31" r:id="rId25"/>
    <sheet name="phs000638" sheetId="32" r:id="rId26"/>
    <sheet name="phs000754" sheetId="33" r:id="rId27"/>
    <sheet name="phs000767" sheetId="34" r:id="rId28"/>
    <sheet name="phs000780" sheetId="35" r:id="rId29"/>
    <sheet name="phs000804" sheetId="36" r:id="rId30"/>
    <sheet name="phs000828" sheetId="37" r:id="rId31"/>
    <sheet name="phs000861" sheetId="38" r:id="rId32"/>
    <sheet name="phs000868" sheetId="39" r:id="rId33"/>
    <sheet name="phs001052" sheetId="40" r:id="rId34"/>
    <sheet name="phs001054" sheetId="41" r:id="rId35"/>
    <sheet name="phs001072" sheetId="42" r:id="rId36"/>
    <sheet name="phs001282" sheetId="43" r:id="rId37"/>
    <sheet name="phs001349" sheetId="44" r:id="rId38"/>
    <sheet name="phs001513" sheetId="45" r:id="rId39"/>
    <sheet name="phs001526" sheetId="46" r:id="rId40"/>
    <sheet name="phs001705" sheetId="47" r:id="rId41"/>
    <sheet name="phs001785" sheetId="48" r:id="rId42"/>
    <sheet name="phs001800" sheetId="49" r:id="rId43"/>
    <sheet name="phs001820" sheetId="50" r:id="rId44"/>
    <sheet name="phs001831" sheetId="51" r:id="rId45"/>
    <sheet name="phs001854" sheetId="52" r:id="rId46"/>
    <sheet name="phs001928" sheetId="53" r:id="rId47"/>
    <sheet name="phs001951" sheetId="54" r:id="rId48"/>
    <sheet name="phs001970" sheetId="55" r:id="rId49"/>
    <sheet name="phs002238" sheetId="56" r:id="rId50"/>
    <sheet name="phs002304" sheetId="57" r:id="rId51"/>
    <sheet name="phs002317" sheetId="58" r:id="rId52"/>
    <sheet name="phs002323" sheetId="59" r:id="rId53"/>
    <sheet name="phs002344" sheetId="60" r:id="rId54"/>
    <sheet name="phs002380" sheetId="61" r:id="rId55"/>
    <sheet name="phs002405" sheetId="62" r:id="rId56"/>
    <sheet name="phs002009" sheetId="64" r:id="rId57"/>
    <sheet name="phs003022" sheetId="65" r:id="rId58"/>
    <sheet name="phs003085" sheetId="66" r:id="rId59"/>
    <sheet name="phs003159" sheetId="67" r:id="rId60"/>
    <sheet name="phs002859" sheetId="68" r:id="rId61"/>
    <sheet name="phs002866" sheetId="69" r:id="rId62"/>
    <sheet name="phs003195" sheetId="70" r:id="rId63"/>
    <sheet name="phs003196" sheetId="71" r:id="rId64"/>
    <sheet name="phs002982" sheetId="72" r:id="rId65"/>
    <sheet name="phs003209" sheetId="73" r:id="rId66"/>
    <sheet name="phs003192" sheetId="74" r:id="rId67"/>
    <sheet name="phs003243" sheetId="75" r:id="rId68"/>
    <sheet name="phs003143" sheetId="76" r:id="rId69"/>
    <sheet name="phs003435" sheetId="77" r:id="rId70"/>
    <sheet name="phs003446" sheetId="78" r:id="rId71"/>
    <sheet name="phs003077" sheetId="79" r:id="rId72"/>
    <sheet name="phs002960" sheetId="80" r:id="rId73"/>
    <sheet name="phs003455" sheetId="81" r:id="rId74"/>
    <sheet name="phs003569" sheetId="82" r:id="rId75"/>
    <sheet name="phs003712" sheetId="83" r:id="rId76"/>
    <sheet name="phs003226" sheetId="84" r:id="rId77"/>
    <sheet name="phs003835" sheetId="85" r:id="rId78"/>
    <sheet name="phs002962" sheetId="86" r:id="rId79"/>
    <sheet name="Glossary" sheetId="8" r:id="rId80"/>
    <sheet name="Sheet1" sheetId="7" state="hidden" r:id="rId81"/>
  </sheets>
  <definedNames>
    <definedName name="_xlnm._FilterDatabase" localSheetId="79" hidden="1">Glossary!$A$1:$E$1</definedName>
    <definedName name="_xlnm._FilterDatabase" localSheetId="5" hidden="1">'phs000673'!$A$1:$H$21</definedName>
    <definedName name="_xlnm._FilterDatabase" localSheetId="2" hidden="1">'phs000699'!$A$1:$H$23</definedName>
    <definedName name="_xlnm._FilterDatabase" localSheetId="6" hidden="1">'phs000709'!$A$1:$H$16</definedName>
    <definedName name="_xlnm._FilterDatabase" localSheetId="4" hidden="1">'phs000720'!$A$1:$H$88</definedName>
    <definedName name="_xlnm._FilterDatabase" localSheetId="3" hidden="1">'phs000768'!$A$1:$H$24</definedName>
    <definedName name="_xlnm._FilterDatabase" localSheetId="7" hidden="1">'phs000900'!$A$1:$H$20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86" l="1"/>
  <c r="H12" i="84"/>
  <c r="H58" i="50"/>
  <c r="H104" i="50"/>
  <c r="H34" i="50"/>
  <c r="H10" i="79"/>
  <c r="H23" i="77"/>
  <c r="H84" i="76"/>
  <c r="H55" i="76"/>
  <c r="H68" i="76"/>
  <c r="H14" i="74"/>
  <c r="H13" i="74"/>
  <c r="H8" i="72"/>
  <c r="H27" i="69"/>
  <c r="H9" i="69"/>
  <c r="H4" i="67"/>
  <c r="H11" i="61" l="1"/>
  <c r="H14" i="61"/>
  <c r="H10" i="58"/>
  <c r="H12" i="58"/>
  <c r="H14" i="58"/>
  <c r="H16" i="57"/>
  <c r="H21" i="57"/>
  <c r="H25" i="56"/>
  <c r="H27" i="56"/>
  <c r="H9" i="54"/>
  <c r="H15" i="54"/>
  <c r="H20" i="53"/>
  <c r="H46" i="53"/>
  <c r="H12" i="52"/>
  <c r="H8" i="51"/>
  <c r="H14" i="51"/>
  <c r="H45" i="50"/>
  <c r="H47" i="50"/>
  <c r="H2" i="47"/>
  <c r="H10" i="47"/>
  <c r="H5" i="44"/>
  <c r="H11" i="44"/>
  <c r="H18" i="34"/>
  <c r="H7" i="32"/>
  <c r="H9" i="32"/>
  <c r="H11" i="32"/>
  <c r="H7" i="31"/>
  <c r="H9" i="31"/>
  <c r="C18" i="6"/>
  <c r="H10" i="17"/>
  <c r="H17" i="18"/>
  <c r="H10" i="18"/>
  <c r="H13" i="17"/>
  <c r="H8" i="9"/>
  <c r="H15" i="9" l="1"/>
  <c r="C3" i="7" l="1"/>
  <c r="C4" i="7"/>
  <c r="C5" i="7"/>
  <c r="C6" i="7"/>
  <c r="C2"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tc={31DB64DA-7ABD-4E2A-81C8-358E268BEE37}</author>
  </authors>
  <commentList>
    <comment ref="F13" authorId="0" shapeId="0" xr:uid="{31DB64DA-7ABD-4E2A-81C8-358E268BEE37}">
      <text>
        <t>[Threaded comment]
Your version of Excel allows you to read this threaded comment; however, any edits to it will get removed if the file is opened in a newer version of Excel. Learn more: https://go.microsoft.com/fwlink/?linkid=870924
Comment:
    No grant name found</t>
      </text>
    </comment>
  </commentList>
</comments>
</file>

<file path=xl/sharedStrings.xml><?xml version="1.0" encoding="utf-8"?>
<sst xmlns="http://schemas.openxmlformats.org/spreadsheetml/2006/main" count="7523" uniqueCount="1249">
  <si>
    <t>Data Catalog Submission 
Template Version Number</t>
  </si>
  <si>
    <t>Version 3.6</t>
  </si>
  <si>
    <t xml:space="preserve">This is a submission template for use in submitting Childhood Cancer Data Digests for the Childhood Cancer Data Catalog.  For instructions on filling out this workbooks and information on submitting dataset digests to the Childhood Cancer Data Catalog, contact Subhashini Jagu (subhashini.jagu@nih.gov) from NCI's Office of Data Sharing (ODS). </t>
  </si>
  <si>
    <t>Required Data Resource Information</t>
  </si>
  <si>
    <t>Initial Submission Date</t>
  </si>
  <si>
    <t>Submission POC</t>
  </si>
  <si>
    <t>Resource ID</t>
  </si>
  <si>
    <t>Resource Name</t>
  </si>
  <si>
    <t>Resource URI</t>
  </si>
  <si>
    <t>Initial Submission Date Type</t>
  </si>
  <si>
    <t>Ricardo Flores</t>
  </si>
  <si>
    <t>dbGaP</t>
  </si>
  <si>
    <t>The database of Genotypes and Phenotypes</t>
  </si>
  <si>
    <t>https://www.ncbi.nlm.nih.gov/gap/</t>
  </si>
  <si>
    <t>Data gathered from resource site</t>
  </si>
  <si>
    <t>Additional resource information for a resource new to the Childhood Cancer Data Catalog</t>
  </si>
  <si>
    <t>Resource Description</t>
  </si>
  <si>
    <t>Resource Type</t>
  </si>
  <si>
    <t>Data Content Type</t>
  </si>
  <si>
    <t>Resource POC</t>
  </si>
  <si>
    <t>Resource POC Email</t>
  </si>
  <si>
    <t>Analytics</t>
  </si>
  <si>
    <t>Visualization</t>
  </si>
  <si>
    <t>Pediatric Specific</t>
  </si>
  <si>
    <t>API</t>
  </si>
  <si>
    <t>API URL</t>
  </si>
  <si>
    <t>The database of Genotypes and Phenotypes (dbGaP) was developed to archive and distribute the data and results from studies that have investigated the interaction of genotype and phenotype in humans.</t>
  </si>
  <si>
    <t>Data Repository</t>
  </si>
  <si>
    <t xml:space="preserve">Clinical 
Genomics/Omics 
</t>
  </si>
  <si>
    <t>Mike Feolo</t>
  </si>
  <si>
    <t>feolo@ncbi.nlm.nih.gov</t>
  </si>
  <si>
    <t>Yes</t>
  </si>
  <si>
    <t>Mix</t>
  </si>
  <si>
    <t>No</t>
  </si>
  <si>
    <t>Data Update Date</t>
  </si>
  <si>
    <t>Data Update Type</t>
  </si>
  <si>
    <t>Suggested Next Data Update</t>
  </si>
  <si>
    <t>Update detected at resource site</t>
  </si>
  <si>
    <t>Dataset ID</t>
  </si>
  <si>
    <t>Dataset Abbreviated Name</t>
  </si>
  <si>
    <t>Dataset Full Name</t>
  </si>
  <si>
    <t>Dataset Description</t>
  </si>
  <si>
    <t>Primary Dataset Scope</t>
  </si>
  <si>
    <t>Dataset POC</t>
  </si>
  <si>
    <t>POC Email</t>
  </si>
  <si>
    <t>Reference</t>
  </si>
  <si>
    <t>phs000699</t>
  </si>
  <si>
    <t>Osteosarcoma Genomics</t>
  </si>
  <si>
    <t>Osteosarcoma is the most common primary bone tumor, yet there have been no substantial advances in treatment or survival in three decades. We examined tumor/normal pairs by whole-exome, whole-genome, and RNA-sequencing. All cases except two were sporadic and no patients had stigmata of Rothmund-Thomson, Bloom's or Werner's syndromes or Paget's disease. Two familial cases were affected siblings from a family in which there were two unaffected parents and two unaffected siblings. Samples were contributed by hospitals in Brazil, Spain, Mexico, and the United States. All patients had histopathology confirmed to be osteosarcoma by a pathologist at the local institution.</t>
  </si>
  <si>
    <t>Project</t>
  </si>
  <si>
    <t>Stuart H. Orkin</t>
  </si>
  <si>
    <t>stuart_orkin@dfci.harvard.edu</t>
  </si>
  <si>
    <t>https://doi.org/10.1073/pnas.1419260111</t>
  </si>
  <si>
    <t>phs000768</t>
  </si>
  <si>
    <t>Genomic Sequencing of Ewing's Sarcoma</t>
  </si>
  <si>
    <t>The Ewing sarcoma family of tumors is a group of malignant small round blue cell tumors that arise in bone or soft tissue. Ewing sarcoma (ES) is the second most common type of primary bone tumor to affect children and adolescents and accounts for 2.9% of all childhood cancers. This dataset reports whole-genome sequencing of primary Ewing's Sarcoma samples and matching germline samples.</t>
  </si>
  <si>
    <t>Javed Khan</t>
  </si>
  <si>
    <t>khanjav@mail.nih.gov</t>
  </si>
  <si>
    <t>https://doi.org/10.1371/journal.pgen.1004475</t>
  </si>
  <si>
    <t>phs000720</t>
  </si>
  <si>
    <t>Genomic Sequencing of Pediatric Rhabdomyosarcoma</t>
  </si>
  <si>
    <t>Rhabdomyosarcoma (RMS) is the most common soft tissue sarcoma of childhood accounting for approximately 350 newly diagnosed cases yearly in the United States. With the development of multimodal chemotherapy regimens, relapse-free survival rates have improved to 70-80% in patients with localized disease albeit with significant toxicity. Unfortunately, despite aggressive treatment, patients with metastatic or recurrent disease continue to suffer from high mortality. Further characterization of the genetic events underlying this tumor type is critical for the development of more effective diagnostic, prognostic and therapeutic strategies. In a collaborative effort between the National Cancer Institute, the Children's Oncology Group, and the Broad Institute, we use a combination of whole-genome and whole-exome sequencing to characterize the landscape of somatic alterations in tumor/normal pairs.</t>
  </si>
  <si>
    <t>https://doi.org/10.1158/2159-8290.CD-13-0639;https://doi.org/10.1200/PO.20.00218</t>
  </si>
  <si>
    <t>phs000673</t>
  </si>
  <si>
    <t>University of Michigan Clinical Sequencing Exploratory Research</t>
  </si>
  <si>
    <t>Cancer is caused by a diverse array of somatic and germline genomic aberrations. Advances in genomic sequencing technologies have improved the ability to detect these molecular aberrations with greater sensitivity. However, integrating them into clinical management in an individualized manner has proven challenging. In this single center case series of children and young adults with relapsed or refractory cancer, incorporation of data from integrative clinical sequencing into clinical management was feasible, revealed potentially actionable findings in 46% of patients, and was associated with change in treatment and family genetic counseling in a small proportion of patients. The lack of a control group limited our ability to judge whether better clinical outcomes were achieved compared to standard care.</t>
  </si>
  <si>
    <t>Arul Chinnaiyan</t>
  </si>
  <si>
    <t>arul@umich.edu</t>
  </si>
  <si>
    <t>https://doi.org/10.1001/jama.2015.10080</t>
  </si>
  <si>
    <t>phs000709</t>
  </si>
  <si>
    <t>Genomic and Transcriptomic Landscape of Fibrolamellar Hepatocellular Carcinoma</t>
  </si>
  <si>
    <t>Fibrolamellar hepatocellular carcinoma (FL-HCC) is a rare liver tumor primarily affecting adolescents and young adults. Little is known of the molecular pathogenesis. To characterize the disease we performed RNA sequencing and whole genome sequencing on FL-HCC tumors and adjacent normal tissue. The results demonstrate few consistent differences on the chromosomal level and many hundreds of alterations in the expression of RNA transcripts.</t>
  </si>
  <si>
    <t>Sanford Simon, PhD</t>
  </si>
  <si>
    <t>simon@rockefeller.edu</t>
  </si>
  <si>
    <t>https://doi.org/10.1126/science.1249484;https://doi.org/10.1073/pnas.1424894112;https://doi.org/10.18632/oncotarget.2712</t>
  </si>
  <si>
    <t>phs000900</t>
  </si>
  <si>
    <t>Functionally-defined Therapeutic Targets in Diffuse Intrinsic Pontine Glioma</t>
  </si>
  <si>
    <t>Diffuse Intrinsic Pontine Glioma (DIPG) is a universally fatal childhood cancer. Here, we performed a chemical screen in patient-derived DIPG cell cultures along with RNAseq expression analysis and integrated computational modeling to identify potentially effective therapeutic strategies. Panobinostat, among the more promising agents identified, demonstrated efficacy in pontine orthotopic xenograft models of both H3K27M and histone WT DIPG. These data suggest the potential utility of specific drug combinations and provides evidence of in vivo treatment efficacy of the multi-histone deacetylase inhibitor panobinostat.</t>
  </si>
  <si>
    <t>Charles Keller</t>
  </si>
  <si>
    <t>charles@cc-TDI.org</t>
  </si>
  <si>
    <t>https://doi.org/10.1038/nm.3855</t>
  </si>
  <si>
    <t>phs001878</t>
  </si>
  <si>
    <t>Gabriella Miller Kids First Pediatric Research Program in Novel Cancer Susceptibility in Families (from BASIC3)</t>
  </si>
  <si>
    <t>This sub-study phs001878 GMKF BASIC3 contains sequence data, and selected phenotype of subjects available from the phs001878 study. Summary level phenotypes for the NCI Clinical Sequencing Exploratory Research Consortium Cohort study participants can be viewed at the top-level study page phs001683 Clinical Sequencing Exploratory Research Consortium Cohort. Individual level phenotype data and molecular data for all Clinical Sequencing Exploratory Research Consortium Cohort top-level study and sub-study are available by requesting Authorized Access to the NCI Lung Clinical Sequencing Exploratory Research Consortium Cohort phs001683 study. This study consists of whole genome sequencing of pediatric cancer patient (n=120) germline and parental samples (when available) including the tumor sample when available from an unselected racially and ethnically diverse cohort of well phenotyped solid tumor (CNS and non-CNS) cancer patients. Data derived from the WGS described here should provide substantial new data to define the underlying genetic structure of cancer susceptibility to pediatric cancer.</t>
  </si>
  <si>
    <t>Sharon Plon MD, PhD</t>
  </si>
  <si>
    <t>splon@bcm.edu</t>
  </si>
  <si>
    <t>https://doi.org/10.1186/s13073-014-0069-3;https://doi.org/10.1001/jamaoncol.2015.5699</t>
  </si>
  <si>
    <t>phs001357</t>
  </si>
  <si>
    <t>The Genomic Landscape of Tuberous Sclerosis Complex</t>
  </si>
  <si>
    <t>In this study, we characterized the genomic landscape of tuberous sclerosis complex (TSC), a rare genetic disease causing multisystem growth of benign tumors and other hamartomatous lesions. We analyzed human tissues, including TSC-associated samples and non-TSC negative controls, using multiple genomic platforms including whole exome sequencing, targeted sequencing of known disease-causative loci (TSC1 and TSC2), mRNA sequencing, high-density SNP arrays, and DNA methylation arrays.</t>
  </si>
  <si>
    <t>Jeffrey P. MacKeigan</t>
  </si>
  <si>
    <t>mackeig1@msu.edu</t>
  </si>
  <si>
    <t>https://doi.org/10.1038/ncomms15816</t>
  </si>
  <si>
    <t>phs000124</t>
  </si>
  <si>
    <t>Neuroblastoma Genome-Wide Association Study</t>
  </si>
  <si>
    <t>Neuroblastoma is a malignancy of the developing sympathetic nervous system that most commonly affects young children and is often lethal. The etiology of this embryonal cancer is not fully understood. We therefore initiated a genome-wide association study (GWAS) in 2007 focused on neuroblastoma patients identified through the Children's Oncology Group (COG; 238 member institutions). Control patients for this study are children cared for at the Children's Hospital of Philadelphia (CHOP) without a diagnosis or family history of cancer. The study was initially designed to genotype 5,000 neuroblastoma cases and 10,000 controls and is powered to detect common susceptibility variants in Caucasian and African American patients. Whole genome genotyping was performed on multiple versions of Illumina SNP arrays. This version of the study represents the complete set of cases genotyped.</t>
  </si>
  <si>
    <t>John M. Maris</t>
  </si>
  <si>
    <t>maris@chop.edu</t>
  </si>
  <si>
    <t>https://doi.org/10.1002/ijc.31822;https://doi.org/10.1111/jcmm.13226</t>
  </si>
  <si>
    <t>phs000340</t>
  </si>
  <si>
    <t>The Genomic Complexity of Early T-Cell Progenitor Acute Lymphoblastic Leukemia</t>
  </si>
  <si>
    <t>Early T-cell precursor acute lymphoblastic leukemia (ETP ALL) is an aggressive malignancy of unknown genetic basis. We performed whole-genome sequencing of 12 ETP ALL cases and assessed the frequency of the identified somatic mutations in 94 T-cell acute lymphoblastic leukemia cases. ETP ALL was characterized by activating mutations in genes regulating cytokine receptor and RAS signaling, inactivating lesions disrupting hematopoietic development, and histone-modifying genes. We also identified new targets of recurrent mutation including DNM2, ECT2L and RELN. The mutational spectrum is similar to myeloid tumors, and moreover, the global transcriptional profile of ETP ALL was similar to that of normal and myeloid leukemia hematopoietic stem cells. These findings suggest that addition of myeloid-directed therapies might improve the poor outcome of ETP ALL.</t>
  </si>
  <si>
    <t>Charles Mullighan, MD</t>
  </si>
  <si>
    <t>charles.mullighan@stjude.org</t>
  </si>
  <si>
    <t>https://doi.org/10.1038/nmeth.1628;https://doi.org/10.1038/nature10725</t>
  </si>
  <si>
    <t>phs000341</t>
  </si>
  <si>
    <t>The Genetic Basis of Hypodiploid ALL</t>
  </si>
  <si>
    <t>The genetic basis of hypodiploid acute lymphoblastic leukemia (ALL), a subtype of ALL characterized by aneuploidy and poor outcome, is unknown. Genomic profiling of 124 hypodiploid ALL cases, including whole-genome and exome sequencing of 40 cases, identified two subtypes that differ in the severity of aneuploidy, transcriptional profiles and submicroscopic genetic alterations. </t>
  </si>
  <si>
    <t>https://doi.org/10.1038/ng.2532</t>
  </si>
  <si>
    <t>phs000352</t>
  </si>
  <si>
    <t>The genomic complexity of sporadic and inherited retinoblastoma with a matched orthotopic xenograft</t>
  </si>
  <si>
    <t>Retinoblastoma is a pediatric cancer of the developing retina. All retinoblastomas are believed to initiate with biallelic inactivation of the RB1 gene. To identify subsequent genetic lesions in retinoblastoma, we performed whole genome sequencing of tumor and normal DNA of 4 children with retinoblastoma and one matched orthotopic xenograft. Both alleles of RB1 were inactivated in the tumor samples. 3 of the patients had sporadic retinoblastoma and one patient had inherited retinoblastoma. Overall, there were few single nucleotide changes in coding regions of the genome and some of the tumors had few chromosomal lesions. There were very few new genetic lesions in the xenograft compared to the primary tumor. These data suggest that the genome in retinoblastoma is more stable than previously believed and there are relatively few recurrent genetic lesions in known cancer pathways other than the RB1 pathway.</t>
  </si>
  <si>
    <t>Michael A. Dyer, PhD</t>
  </si>
  <si>
    <t>michael.dyer@stjude.org</t>
  </si>
  <si>
    <t>https://doi.org/10.1038/nature10733</t>
  </si>
  <si>
    <t>phs000409</t>
  </si>
  <si>
    <t>The Genomic Analysis of Medulloblastoma</t>
  </si>
  <si>
    <t>Medulloblastoma is a heterogenous disease made up of at least four distinct subtypes of disease which appear to exploit and disrupt naturally occurring developmental pathways of cellular growth and hindbrain development. To better understand the driver mutations of this disease, we performed whole genome sequencing of 37 medulloblastomas and the corresponding normal DNA of the 37 affected children treated at St. Jude Children's Research Hospital. We have found several novel mutations which appear subtype specific. These mutations were checked for frequency in a separate tumor cohort of 56 children with medulloblastoma, also treated on the St. Jude Medulloblastoma 2003 trial, and were tested in several animal models of medulloblastoma for proof of oncogenic potential.</t>
  </si>
  <si>
    <t>Richard Gilbertson</t>
  </si>
  <si>
    <t>richard.gilbertson@stjude.org</t>
  </si>
  <si>
    <t>https://doi.org/10.1038/nature11213</t>
  </si>
  <si>
    <t>phs000413</t>
  </si>
  <si>
    <t>Analysis of Somatic Mutations in Pediatric AML FAB-M7 Subtype by Whole Transcriptome Sequencing</t>
  </si>
  <si>
    <t>To define the mutation spectrum in non-Down syndrome acute megakaryoblastic leukemia (non-DS-AMKL), we performed transcriptome sequencing on diagnostic blasts from 14 pediatric patients and validated our findings in a recurrency/validation cohort consisting of 34 pediatric and 28 adult AMKL samples. Our analysis identified a cryptic chromosome 16 inversion (inv(16)(p13.3q24.3)) in 27% of pediatric cases, which encodes a CBFA2T3-GLIS2 fusion protein. Expression of CBFA2T3-GLIS2 in Drosophila and murine hematopoietic cells induced bone morphogenic protein (BMP) signaling and resulted in a marked increase in the self-renewal capacity of hematopoietic progenitors. These data suggest that expression of CBFA2T3-GLIS2 directly contributes to leukemogenesis.</t>
  </si>
  <si>
    <t>James R. Downing, MD</t>
  </si>
  <si>
    <t>james.downing@stjude.org</t>
  </si>
  <si>
    <t>https://doi.org/10.1016/j.ccr.2012.10.007</t>
  </si>
  <si>
    <t>phs000414</t>
  </si>
  <si>
    <t>Whole genome sequencing of core-binding factor leukemia</t>
  </si>
  <si>
    <t>Pediatric de novo acute myeloid leukemia (AML) is a heterogeneous disease that can be divided into clinically distinct subtypes based on the presence of specific chromosomal abnormalities or gene alterations. One of the best characterized subtypes of AML involves leukemias with alterations of the core-binding factor (CBF)-complex, which comprises the FAB subtypes M2 and M4Eo and associates with a favorable outcome. Patients with the AML M2 subtype harbor a translocation between chromosomes 8 and 21 [t(8;21)] that yields the chimeric fusion gene RUNX1(AML1)-RUNX1T1(ETO), while patients with AML M4Eo express the chimeric fusion gene CBFB-SMMHC(MYH11) as a result of an inversion/translocation event of chromosome 16 [inv(16)/t(16;16)]. In an effort to define the total complement of genetic changes in CBF-leukemia, we performed paired-end whole genome sequencing (WGS) on diagnostic leukemia blasts and matched germ line samples from 17 pediatric CBF-leukemia patients using the Illumina platform. Somatic alterations, including single nucleotide variations (SNVs) and structural variations (SVs), including insertions, deletions, inversions, and inter- and intra-chromosomal rearrangements, were detected using complementary analysis pipelines (Bambino, CREST and CONSERTING). Recurrent screening of identified mutations will be performed in a cohort of approximately 94 cases of CBF-leukemias.</t>
  </si>
  <si>
    <t>phs000426</t>
  </si>
  <si>
    <t>SLCO1B1 Variants and Methotrexate Clearance</t>
  </si>
  <si>
    <t>Methotrexate plasma concentration is related to its clinical effects. To identify the genetic basis of interindividual variability in methotrexate pharmacokinetics in children with newly diagnosed acute lymphoblastic leukemia (ALL), we performed a genome-wide analysis (GWAS) of 500,568 germline single-nucleotide polymorphisms (SNPs) in 434 children with ALL who received 3,014 courses of methotrexate at 2 to 5 g/m2. SNPs were validated in an independent cohort of 206 patients.</t>
  </si>
  <si>
    <t>Mary V. Relling, PharmD</t>
  </si>
  <si>
    <t>mary.relling@stjude.org</t>
  </si>
  <si>
    <t>https://doi.org/10.1200/jco.2008.20.4156</t>
  </si>
  <si>
    <t>phs000504</t>
  </si>
  <si>
    <t>Medulloblastoma exome sequence analysis</t>
  </si>
  <si>
    <t>Medulloblastomas are the most common malignant brain tumors in children. Identifying and understanding the genetic events that drive these tumors is critical for the development of more effective diagnostic, prognostic and therapeutic strategies. Recently, our group and others described distinct molecular subtypes of medulloblastoma based on transcriptional and copy number profiles. Here, we utilized whole exome hybrid capture and Illumina sequencing to identify somatic mutations across the coding regions of 92 primary medulloblastoma/normal pairs.</t>
  </si>
  <si>
    <t>Yoon-Jae Cho</t>
  </si>
  <si>
    <t>yjcho@stanford.edu</t>
  </si>
  <si>
    <t>https://doi.org/10.1038/nature11329</t>
  </si>
  <si>
    <t>phs000508</t>
  </si>
  <si>
    <t>Genomic Sequencing of Pediatric Rhabdoid Cancers</t>
  </si>
  <si>
    <t>In this study, we sequenced the exomes of 35 rhabdoid tumors, highly aggressive cancers of early childhood. This study is part of a larger effort to characterize pediatric cancers as part of the Slim Initiative for Genomic Medicine (SIGMA) project.</t>
  </si>
  <si>
    <t>Charles Roberts, MD, PhD</t>
  </si>
  <si>
    <t>charles_roberts@dfci.harvard.edu</t>
  </si>
  <si>
    <t>https://doi.org/10.1172/jci64400</t>
  </si>
  <si>
    <t>phs000522</t>
  </si>
  <si>
    <t>Hyperdiploid Acute Lymphoblastic Leukemia RNA-Seq</t>
  </si>
  <si>
    <t>Few genetic drivers of children with hyperdiploid precursor B-cell acute lymphoblastic leukemia (ALL) have been identified to date. In an effort to detect novel genomic rearrangements that could be promoting leukemogenesis in this subset of patients, we sequenced ribosomal RNA-depleted transcriptomes isolated from 5 hyperdiploid acute lymphoblastic leukemia samples. In addition to looking for novel genomic rearrangements, we also sought to identify transcripts that could be created as a result of a novel posttranscriptional process. Surprisingly, we identified transcripts created as the result of exon circularization. </t>
  </si>
  <si>
    <t>Patrick Brown, MD, PhD</t>
  </si>
  <si>
    <t>pbrown@stanford.edu</t>
  </si>
  <si>
    <t>https://doi.org/10.1371/journal.pone.0030733</t>
  </si>
  <si>
    <t>phs000543</t>
  </si>
  <si>
    <t>Exome Sequencing of Pleuropulmonary Blastoma</t>
  </si>
  <si>
    <t>Pleuropulmonary blastoma (PPB) is a rare, aggressive pediatric cancer arising from the lung or pleural cavity. In this study, we sequenced and analyzed the exomes of 15 PPB matched tumor and normal pairs. This study is part of a larger effort to characterize pediatric cancers as part of the Slim Initiative for Genomic Medicine (SIGMA) project.</t>
  </si>
  <si>
    <t>Ashley Hill, MD</t>
  </si>
  <si>
    <t>dashill@childrensnational.org</t>
  </si>
  <si>
    <t>https://doi.org/10.1038/onc.2014.150</t>
  </si>
  <si>
    <t>phs000563</t>
  </si>
  <si>
    <t>The Genomics of Pilocytic Astrocytoma Formation in Neurofibromatosis Type 1</t>
  </si>
  <si>
    <t>Neurofibromatosis type 1 (NF1) inherited cancer predisposition syndrome is one of the most common autosomal dominant tumor predisposition syndromes in which affected individuals develop brain tumors. These low-grade glial neoplasms (pilocytic astrocytomas) typically arise in children younger than 7 years of age and are hypothesized to result from a combination of germline and acquired somatic NF1 tumor suppressor gene mutations. In this study, whole genome sequence analysis was performed on three NF1-associated pilocytic astrocytoma tumors (NF1-PA) and matched normal blood samples to establish the genomic landscape of NF1-PA. These data support the existence of multiple distinct mechanisms (mutation, LOH, and methylation) underlying somatic NF1 inactivation in NF1-PA tumors.</t>
  </si>
  <si>
    <t>David Gutmann, MD, PhD</t>
  </si>
  <si>
    <t>gutmannd@neuro.wustl.edu</t>
  </si>
  <si>
    <t>https://doi.org/10.1101/gr.142604.112</t>
  </si>
  <si>
    <t>phs000614</t>
  </si>
  <si>
    <t>Genomic Analysis of Pediatric Low Grade Gliomas</t>
  </si>
  <si>
    <t>Pediatric low-grade gliomas (PLGGs) are among the most common solid tumors in children but, apart from mutations or duplications in the BRAF kinase in specific subclasses, few genetic driver events are known. Diffuse PLGGs compose a set of uncommon subtypes that exhibit invasive growth and are therefore especially challenging clinically. These tumors are particularly poorly understood. We performed high-resolution copy-number analysis of 44 diffuse PLGGs to identify recurrent alterations. Diffuse PLGGs exhibited fewer such alterations than adult low-grade gliomas, but we identified several significantly recurrent events. The most significant event, 8q13.1 gains, was observed in 28% of diffuse astrocytoma WHO grade II (DA2) and resulted in partial duplication of the transcription factor MYBL1 with truncation of its C-terminal negative-regulatory domain. A similar recurrent deletion-truncation breakpoint was identified in two angiocentric gliomas in the related gene MYB on 6q23.3. Whole genome sequencing of a MYBL1-rearranged diffuse astrocytoma grade II demonstrated MYBL1 tandem duplication and few other events. Two truncated MYBL1 transcripts identified in this tumor induced anchorage-independent growth when expressed in 3T3 cells and tumor formation in nude mice. Truncated transcripts were also expressed in two additional tumors with MYBL1 partial duplication. Our results define clinically relevant molecular subclasses of diffuse PLGGs and highlight a potential role for the MYB family in the biology of low-grade gliomas.</t>
  </si>
  <si>
    <t>Keith L. Ligon, MD, PhD</t>
  </si>
  <si>
    <t>keith_ligon@dfci.harvard.edu</t>
  </si>
  <si>
    <t>https://doi.org/10.1073/pnas.1300252110</t>
  </si>
  <si>
    <t>phs000637</t>
  </si>
  <si>
    <t>Methotrexate Clearance GWAS in Acute Lymphoblastic Leukemia (ALL) Patients</t>
  </si>
  <si>
    <t>We estimated the plasma clearance of methotrexate from 1279 acute lymphoblastic leukemia (ALL) patients treated on the Children Oncology Group 9904 and 9905 trials. Patients received either a 24-hour infusion of a 1 g/m2 dose or 4-hour infusion of a 2 g/m2 dose). Methotrexate clearance was lower in older children (p=7 x 10-7), females (p=2.7 x 10-4), and patients who received a delayed intensification phase (p=0.0022). In a genome-wide analysis, methotrexate clearance was associated with polymorphisms in the SLCO1B1 gene (p=2.1 x 10-11), which encodes for an organic anion transporter. This replicates findings using different schedules of high-dose methotrexate in ALL patients treated on St. Jude protocols. A combined meta-analysis yields a p-value of 5.7 x 10-19 for the association of methotrexate clearance with SLCO1B1 SNP rs4149056. This dataset includes the dependent variable of methotrexate clearance and all of the SNP data available from arrays.</t>
  </si>
  <si>
    <t>https://doi.org/10.1101/gr.129668.111;https://doi.org/10.1200/jco.2008.20.4156;https://doi.org/10.1182/blood-2012-08-452839</t>
  </si>
  <si>
    <t>phs000638</t>
  </si>
  <si>
    <t>Genome-Wide Association Study of Relapse of Childhood Acute Lymphoblastic Leukemia</t>
  </si>
  <si>
    <t>Using risk-directed therapy for childhood acute lymphoblastic leukemia (ALL), outcome has improved dramatically in the last 40 years. However, a substantial portion of patients experience relapse, many of whom have no known risk factors. Taking a genome-wide approach, we sought to evaluate the relationships between germline SNP genotypes and the risk of relapse in 2,535 children with newly diagnosed ALL after adjusting for genetic ancestry and treatment regimen. We examine prognostic value of selected SNPs in the context of known relapse risk factors (molecular subtypes, minimal residual disease, age and leukocyte count at diagnosis). Associations of relapse-related SNPs with pharmacokinetic and pharmacodynamics of antileukemic drugs offer plausible mechanism by which they are linked to treatment outcome. Finally, we aim to identify SNPs that are related to both genetic ancestry and relapse which are likely to contribute to racial disparities in ALL survival.</t>
  </si>
  <si>
    <t>https://doi.org/10.1182/blood-2012-07-440107;https://doi.org/10.1038/ng.763</t>
  </si>
  <si>
    <t>phs000754</t>
  </si>
  <si>
    <t>Whole-exome Sequencing of Intracranial Germ Cell Tumors performed at Human Genome Sequencing Center, Baylor College of Medicine</t>
  </si>
  <si>
    <t>David A. Wheeler, PhD</t>
  </si>
  <si>
    <t>wheeler@bcm.edu</t>
  </si>
  <si>
    <t>https://doi.org/10.1038/nature13296</t>
  </si>
  <si>
    <t>phs000767</t>
  </si>
  <si>
    <t>The UC San Diego Chronic Lymphocytic Leukemia (CLL) Study</t>
  </si>
  <si>
    <t>Thomas J. Kipps</t>
  </si>
  <si>
    <t>tkipps@ucsd.edu</t>
  </si>
  <si>
    <t>phs000780</t>
  </si>
  <si>
    <t>Exome Sequencing of Childhood Wilms Tumor</t>
  </si>
  <si>
    <t>Wilms tumor is the most common kidney cancer of children. To define the mutation spectrum of Wilms tumor, we performed whole-exome sequencing on matched tumor-normal pairs. A further set of tumor samples underwent whole exome sequencing without accompanying normal tissue. Exome data for patients giving consent to have the information available on a public, secure, database is being submitted.</t>
  </si>
  <si>
    <t>James F. Amatruda, MD, PhD</t>
  </si>
  <si>
    <t>james.amatruda@utsouthwestern.edu</t>
  </si>
  <si>
    <t>https://doi.org/10.1038/ncomms5802</t>
  </si>
  <si>
    <t>phs000804</t>
  </si>
  <si>
    <t>Genomic Sequencing of Ewing Sarcoma</t>
  </si>
  <si>
    <t>Pediatric Ewing sarcoma is a pediatric cancer that primarily arises from the bone. It is characterized by chimeric fusions of the EWS gene and an ETS family transcription factor. In this study, we performed massively parallel sequencing of a larger collection of Ewing sarcoma tumors to define the genomic landscape of this disease. We found that these tumors are among of the most genetically normal cancers currently characterized. There was also a marked absence of recurrent mutations in immediately targetable signaling transduction pathway genes. In this study we answer outstanding questions about ETS transcription factor expression, effects of treatment on mutational burden in Ewing sarcoma tumors, and describe patterns of tumor evolution. We also found that loss-of-function mutations in STAG2 were present in approximately 15% of Ewing sarcoma tumors and loss of STAG2 expression was associated with disease metastasis in this patient cohort.</t>
  </si>
  <si>
    <t>Kimberly Stegmaier</t>
  </si>
  <si>
    <t>kimberly_stegmaier@dfci.harvard.edu</t>
  </si>
  <si>
    <t>https://doi.org/10.1158/2159-8290.cd-13-1037</t>
  </si>
  <si>
    <t>phs000828</t>
  </si>
  <si>
    <t>Genomic Analysis of Fibrolamellar Hepatocellular Carcinoma</t>
  </si>
  <si>
    <t>Fibrolamellar hepatocellular carcinoma (FL-HCC) is a very rare and distinct subtype of hepatocellular carcinoma that occurs in the previously healthy livers of adolescents and young adults. The low incidence rate has kept FL-HCC an understudied cancer, thus the list of FL-HCC markers is limited and the genetic alterations driving its growth have remained unknown. In order to gain a better understanding of the molecular mechanisms underlying FL-HCC initiation and progression, we performed an in-depth genomic analyses of one tumor followed by immunohistochemistry validation on seven other tumors. We showed the expression of neuroendocrine markers in FL-HCC. In addition, DNA/RNA sequencing revealed that common cancer pathways are not visibly altered in FL-HCC but identified two novel structural variants, both resulting in fusion transcripts. Through in vitro studies, we demonstrated the oncogenic properties of these fusion transcripts. These experiments further highlight the tumorigenic role of gene fusions in the etiology of pediatric solid tumors and identify both candidate biomarkers and possible therapeutic targets for this lethal pediatric disease.</t>
  </si>
  <si>
    <t>Julien Sage, PhD</t>
  </si>
  <si>
    <t>julsage@stanford.edu</t>
  </si>
  <si>
    <t>https://doi.org/10.1093/hmg/ddu418</t>
  </si>
  <si>
    <t>phs000861</t>
  </si>
  <si>
    <t>Whole Exome Sequencing of Craniopharyngioma Tumors at Human Genome Sequencing Center, Baylor College of Medicine</t>
  </si>
  <si>
    <t>Craniopharyngioma is rare dysontogenic tumor that occurs at the base of the brain, above the pituitary gland. It is one of the most commonly diagnosed brain tumors in children aged 5-10 years old. In the United States, there are an estimated 350 new cases of craniopharyngioma diagnosed each year. Craniopharyngioma is thought to be derived from remnants of the developmental (embryonic) tissue from which the pituitary gland is derived. Although craniopharyngioma is a histologically benign tumor, it has a malignant behavior. They occur most commonly in the sellar and suprasellar regions, posing great challenges to clinical management. Activating mutations in the beta-catenin gene, CTNNB1 were identified in the majority of adamantinomatous craniopharyngiomas whereas the contribution of other genetic factors has yet to be explored. With the collaboration of Texas Children's Cancer and Hematology Centers at Baylor College of Medicine, the Human Genome Sequencing Center had access to 29 tumor specimens and matched normal blood samples from Craniopharyngioma patients. Whole-exome sequencing was performed to characterize the profile of somatic mutations. The deposited BAM files record the sequence alignments used to generate the mutation data.</t>
  </si>
  <si>
    <t>phs000868</t>
  </si>
  <si>
    <t>Transcriptome Sequencing of Pediatric Neuroblastoma</t>
  </si>
  <si>
    <t>Neuroblastoma is the most common extra-cranial solid tumor in children. It represents 8% to 10% of all childhood cancers. Stage 4 Neuroblastoma is characterized by its clinical heterogeneous outcome. The special category, stage 4S tumors (2-5% of all NB) are chemo-sensitive, and the patients show spontaneous regression. On the other hand, MYCN amplification (25-30% of all NB) is associated with poor outcome of neuroblastoma, thus we further categorize stage 4 neuroblastoma into MYCN non-amplified and MYCN amplified group. Here we use transcriptome sequencing to characterize the transcriptome in 29 stage 4 Neuroblastoma samples.</t>
  </si>
  <si>
    <t>phs001052</t>
  </si>
  <si>
    <t>Modelling Multi-Dimensional ClinOmics for Precision Therapy of Children and Adolescent Young Adults with Relapsed and Refractory Cancer: A report from the Center for Cancer Research</t>
  </si>
  <si>
    <t>The Center for Cancer Research (CCR), of the intramural NCI undertook a multidimensional clinical genomics study of children and adolescent young adults with relapsed and refractory cancers who were enrolled on other therapeutic trials to determine the feasibility of a genome guided precision therapy protocol in these patients.</t>
  </si>
  <si>
    <t>https://doi.org/10.1371/journal.pgen.1004475;https://doi.org/10.1158/2159-8290.cd-13-0639;https://doi.org/10.1158/1078-0432.ccr-15-2717</t>
  </si>
  <si>
    <t>phs001054</t>
  </si>
  <si>
    <t>Genomic Characterization of Pediatric Low-Grade Gliomas</t>
  </si>
  <si>
    <t>Pediatric low-grade gliomas (PLGGs) are the most common pediatric brain-tumor, with more than ten histologic subtypes recognized by the World Health Organization. We performed a genomic analysis of 230 PLGGs of which 73 had whole genome/RNA sequencing performed and show that MYB-QKI fusions define the seizure associated tumor, Angiocentric Glioma (AG). MYB-QKI fusions present in AGs contribute to tumorigenesis through three mechanisms: MYB activation by truncation, enhancer translocation driving aberrant MYB-QKI expression, and hemizygous loss of QKI, a tumor suppressor gene. Such interplay between three oncogenic mechanisms has diagnostic and therapeutic implications in AGs, and illustrates the functional complexity associated with rearrangements in cancer.</t>
  </si>
  <si>
    <t>Adam Resnick, PhD</t>
  </si>
  <si>
    <t>resnick@email.chop.edu</t>
  </si>
  <si>
    <t>https://doi.org/10.1038/ng.3500</t>
  </si>
  <si>
    <t>phs001072</t>
  </si>
  <si>
    <t>Mechanisms of Therapy Driven Clonal Evolution in Oncogenic RAS Mutant Relapsed Acute Lymphoblastic Leukemia</t>
  </si>
  <si>
    <t>Although multi-agent combination chemotherapy is curative in a significant fraction of childhood acute lymphoblastic leukemia (ALL) patients, 20% of cases relapse and most die due to chemo-refractory disease. Here we used whole-exome and whole-genome sequencing to analyze the mutational landscape and pattern of clonal evolution at relapse in pediatric ALL cases. These analyses showed that ALL relapses originate from a common ancestral precursor clone of the diagnosis and relapsed populations and frequently harbor mutations implicated in chemotherapy resistance. RAS-MAPK pathway activating mutations in NRAS, KRAS and PTPN11 were present in 24/55 (44%) cases in our series. Notably, while some cases showed emergence of RAS mutant clones at relapse, in others, RAS mutant clones present at diagnosis were replaced by RAS wild type populations. Mechanistically, functional dissection of mouse and human wild type Kras and mutant Kras (Kras G12D) isogenic leukemia cells demonstrated induction of methotrexate resistance, but also improved response to vincristine, in mutant Kras- expressing lymphoblasts. These results identify chemotherapy driven selection as a central mechanism of leukemia clonal evolution and pave the road for the development of tailored personalized therapies for the treatment of relapsed ALL.</t>
  </si>
  <si>
    <t>Adolfo Ferrando, MD, PhD</t>
  </si>
  <si>
    <t>af2196@columbia.edu</t>
  </si>
  <si>
    <t>https://doi.org/10.1073/pnas.1608420113</t>
  </si>
  <si>
    <t>phs001282</t>
  </si>
  <si>
    <t>Pathogenesis and Immunity in Endemic Burkitt Lymphoma</t>
  </si>
  <si>
    <t>This genomic landscape of Burkitt lymphoma represents a multimodal sequencing of tumors and control tissues and individuals to better understand the etiology, and molecular pathogenesis of Burkitt lymphoma including the roles of the associated Plasmodium falciparum malaria and EBV infections. Comprehensive sequencing set includes genomic, transcriptomic, and epigenomic datasets in concert with variable clinical phenotypes and outcome information such as anatomical presentation site, in-hospital survival rates, and EBV genome type. This deposit includes additional small RNA-seq data from endemic BL (eBL) tumors and RNA-sequencing data from sorted NK cell subsets from the peripheral blood of eBL patients. The additional small RNA-seq data are from tumor specimens from 17 eBL cases, of the previously deposited polyA RNA-seq data from 28 eBL cases (phs1282.V1). The additional RNAseq data from Fluorescence-activated cell sorting (FACS) of NK cell subsets, isolated from the peripheral blood of 7 eBL cases.</t>
  </si>
  <si>
    <t>Ann M. Moormann</t>
  </si>
  <si>
    <t>ann.moormann@umassmed.edu</t>
  </si>
  <si>
    <t>https://doi.org/10.1158/1541-7786.mcr-16-0305;https://doi.org/10.1002/ijc.30170</t>
  </si>
  <si>
    <t>phs001349</t>
  </si>
  <si>
    <t>Identification of 22 Novel Loci Associated with Susceptibility to Testicular Germ Cell Tumors</t>
  </si>
  <si>
    <t>Testicular germ cell tumors (TGCT) are the most common cancers in young men of European ancestry aged 20 to 39 years. The Testicular Cancer Consortium (TECAC) has brought together the largest genome-wise association study (GWAS) study of TGCT to date. We conducted a GWAS of 5,602 cases and 5,006 controls aggregated from 12 locations in the US and Europe. Logistic regression models adjusted for study center and genomic ancestry. Genotypes were imputed against the Human Haplotype Reference Consortium. Meta-analysis was performed to combine GWAS results with summary statistics from five previously published TGCT studies, UK Biobank, deCODE Genetics, and an independent set of cases and controls, for a total of 10,156 cases and 179,683 controls. 22 novel and 45 previously reported loci associated with TGCT surpassed genome-wide significance.</t>
  </si>
  <si>
    <t>Katherine Nathanson, MD</t>
  </si>
  <si>
    <t>knathans@mail.med.upenn.edu</t>
  </si>
  <si>
    <t>https://doi.org/10.1038/ng.393;https://doi.org/10.1038/ng.3896;https://doi.org/10.1038/ng.3879;https://doi.org/10.1093/hmg/ddr207</t>
  </si>
  <si>
    <t>phs001513</t>
  </si>
  <si>
    <t>Mechanisms of Chemotherapy Resistance in T-ALL</t>
  </si>
  <si>
    <t>The goals of this study are to unravel the molecular mechanisms underlying leukemic transformation and chemotherapy resistance in T-cell acute lymphoblastic leukemia (T-ALL). Towards this end, a cohort of T-ALL lymphoblast specimens was collected at the time of initial T-ALL diagnosis (prior to the start of therapy) from children enrolled on contemporary clinical trials, Children's Oncology Group study AALL0434 and Dana-Farber Cancer Institute 05-001. Samples were analyzed using targeted exon sequencing and RNA sequencing analysis. Results of these analyses form the basis of studies that have been submitted for publication, and will be linked to this entry once published.</t>
  </si>
  <si>
    <t>Alejandro Gutierrez, MD</t>
  </si>
  <si>
    <t>alejandro.gutierrez@childrens.harvard.edu</t>
  </si>
  <si>
    <t>phs001526</t>
  </si>
  <si>
    <t>Next generation sequencing of diffuse intrinsic pontine glioma samples to identify recurrent mutations, variations, and expression patterns to define novel therapies</t>
  </si>
  <si>
    <t xml:space="preserve">Diffuse intrinsic pontine glioma (DIPG) is an extremely rare (~350 cases/year) and universally fatal childhood brain cancer. Standard clinical strategies such as chemotherapy and radiotherapy show only transient improvement in patient condition and result in negligible change in survival, DIPG remains at below 1% survival after 5 years. Prioritization of panobinostat through previous cooperative work resulted in a phase 1 clinical trial. Nonetheless, new therapies for DIPG must be identified to further dramatically change the statistics for DIPG. To identify novel therapy strategies for DIPG, we performed whole exome(16 new samples, 22 previously published samples, 38 in total with 26 matched normal) and RNA deep sequencing (17 new samples, 11 previously published samples) on a cohort of new patient samples. Sequencing results aid in the identification of recurrent mutations/variations and endotypic expression profiling to identify new therapeutic and treatment strategies for DIPG. </t>
  </si>
  <si>
    <t>Charles Keller, MD</t>
  </si>
  <si>
    <t>https://doi.org/10.1371/journal.pone.0193565</t>
  </si>
  <si>
    <t>phs001705</t>
  </si>
  <si>
    <t>National Cancer Institute - Population Structure and Natural Selection in the Epidemiology of Burkitt Lymphoma in East African Children and Minors (EMBLEM) study in Uganda</t>
  </si>
  <si>
    <t>A genome-wide analysis of genetic structure, gene flow, and natural selection was conducted in populations in the endemic Burkitt lymphoma (eBL) belt in Ghana and Northern Uganda, both subject to a high incidence of falciparum malaria and eBL. These populations have different ethnolinguistic ancestries and are located 2400 miles apart in sub-Saharan Africa. We characterized genetic composition of these populations in the context of 22 additional African populations and present evidence for gene flow events that occurred in the last 3000 years, possibly related to regional migrations in Western Africa and major migrations involving Nilotic, Cushitic, and Bantu groups. The Ugandan population was comprised of 758 children (mean age ~7 years) from 17 Western Nilo-Saharan tribes. The current dataset includes 561 healthy children and 197 children with eBL from northern Uganda.</t>
  </si>
  <si>
    <t>Sam M. Mbulaiteye, MD</t>
  </si>
  <si>
    <t>mbulaits@mail.nih.gov</t>
  </si>
  <si>
    <t>https://doi.org/10.1016/j.ebiom.2017.09.037;https://doi.org/10.1038/nature11378;https://doi.org/10.1002/ijc.23800</t>
  </si>
  <si>
    <t>phs001785</t>
  </si>
  <si>
    <t>Gabriella Miller Kids First Pediatric Research Program for Infantile Hemangiomas Associated with Multi-Organ Structural Birth Defects</t>
  </si>
  <si>
    <t>Infantile hemangiomas are the most common benign vascular tumor in infants, affecting 4-5% of children. Thirty percent of segmental infantile hemangiomas on the face and scalp are associated with birth defects of multiple organs. This condition is known as PHACE, an acronym for posterior fossa brain malformations, segmental facial hemangiomas, arterial anomalies, cardiac defects, eye anomalies, and sternal clefting. Genomic analysis of PHACE will inform treatment and expand knowledge about the causes of birth defects affecting the brain, arteries, heart, eye, midline development and hearing. The knowledge gained in this study will be used to drive strategies for prevention and provide critical targets for treatments for a range of birth defects and infantile hemangiomas.</t>
  </si>
  <si>
    <t>Dawn Siegel, MD</t>
  </si>
  <si>
    <t>dsiegel4@stanford.edu</t>
  </si>
  <si>
    <t>phs001800</t>
  </si>
  <si>
    <t>Genomics of Pediatric Renal Medullary Carcinomas</t>
  </si>
  <si>
    <t>We derived faithful cancer cell lines from patients with a diagnosis of renal medullary carcinomas (RMC). These models have been sequenced with whole genome, exome and transcriptome technologies along with the patient's primary germline and tumor samples. We took these faithful models and performed loss-of-function genetic perturbation screens (e.g. RNAi and CRISPR-Cas9) along with an orthogonal small molecule screen. We identified the ubiquitin-proteasome system as an important target in RMC as well as other SMARCB1 deficient cancers.</t>
  </si>
  <si>
    <t>William C. Hahn, MD PhD.</t>
  </si>
  <si>
    <t>william_hahn@dfci.harvard.edu</t>
  </si>
  <si>
    <t>https://doi.org/10.7554/elife.44161</t>
  </si>
  <si>
    <t>phs001820</t>
  </si>
  <si>
    <t>The Institute for Genomic Medicine at Nationwide Children's Hospital Pediatric Cancer and Blood Disorder Project</t>
  </si>
  <si>
    <t>The aim of this study is to enable the unification of the clinical and research arms of comprehensive genomic profiling in the setting of cancer and hematologic disease. Increasingly, studies of the genomic etiology of cancer and hematologic diseases are being utilized for patient management, including prognostication, informing diagnosis, and evaluating eligibility for targeted therapeutics and clinical trials. Clinically available testing can be limited in scope and follow-up, and thus assessment of the impact on patient outcomes is difficult to ascertain. N-of-1 studies have the ability to more broadly impact our understanding of the mechanisms of cancer and hematologic disease, and can have benefit for the individual as well as the larger population of patients with these diseases. Thus, we seek to study and characterize the genomic underpinnings of cancer and hematologic disease through genomic profiling studies bridging both clinical and research components. We will rigorously perform and vet research sequencing and genomic studies protocols for the purpose of transitioning these assays to clinically valid testing for use in clinical patient care.</t>
  </si>
  <si>
    <t>Catherine Cottrell</t>
  </si>
  <si>
    <t>catherine.cottrell@nationwidechildrens.org</t>
  </si>
  <si>
    <t>https://doi.org/10.3324/haematol.2019.231928;https://doi.org/10.1016/j.isci.2019.05.037;https://doi.org/10.1093/jnen/nlz093;https://doi.org/10.1101/mcs.a002618</t>
  </si>
  <si>
    <t>phs001831</t>
  </si>
  <si>
    <t>Elucidating Transcription Regulation by Epigenetics in Neuroblastoma</t>
  </si>
  <si>
    <t>Whole-genome profiles of the epigenetic modification 5-hydroxymethylcytosine (5-hmC) are robust diagnostic biomarkers in adult patients with cancer. We investigated if 5-hmC profiles would serve as novel prognostic markers in neuroblastoma, a clinically heterogeneous pediatric cancer. Because this DNA modification facilitates active gene expression, we hypothesized that 5-hmC profiles would identify transcriptomic networks driving the clinical behavior of neuroblastoma.</t>
  </si>
  <si>
    <t>Mark Applebaum MD</t>
  </si>
  <si>
    <t>mapplebaum@peds.bsd.uchicago.edu</t>
  </si>
  <si>
    <t>https://doi.org/10.1200/po.18.00402</t>
  </si>
  <si>
    <t>phs001854</t>
  </si>
  <si>
    <t>Human Pilocytic Astrocytoma Single Cell RNA Sequencing</t>
  </si>
  <si>
    <t>Pilocytic astrocytoma (PA), the most common childhood brain tumor, is a low-grade glioma with a single driver BRAF rearrangement. Here, we perform scRNAseq in six PAs using methods that enabled detection of the rearrangement. When compared to higher-grade gliomas, a strikingly higher proportion of the PA cancer cells exhibit a differentiated, astrocyte-like phenotype. A smaller proportion of cells exhibit a progenitor-like phenotype with evidence of proliferation. These express a mitogen-activated protein kinase (MAPK) program that was absent from higher-grade gliomas. Immune cells, especially microglia, comprise 40% of all cells in the PAs and account for differences in bulk expression profiles between tumor locations and subtypes. These data indicate that MAPK signaling is restricted to relatively undifferentiated cancer cells in PA, with implications for investigational therapies directed at this pathway.</t>
  </si>
  <si>
    <t>Pratiti Bandopadhayay, MBBS, PhD</t>
  </si>
  <si>
    <t>pratiti_bandopadhayay@dfci.harvard.edu</t>
  </si>
  <si>
    <t>https://doi.org/10.1038/s41467-019-11493-2</t>
  </si>
  <si>
    <t>phs001928</t>
  </si>
  <si>
    <t>A Comprehensive Genomic Study of Pediatric Malignancy</t>
  </si>
  <si>
    <t>Malignancy remains the leading cause of disease-related death in children. DNA sequencing studies have shown a paucity of actionable genomic alterations and a low mutation burden across pediatric cancers at diagnosis. We perform a comprehensive genomic and epigenomic analysis of pediatric tumor and normal tissues using next-generation sequencing to identify molecular fingerprints and targets for diagnosis, prognosis, and development of novel therapeutic methods. This study also represents one of the largest of its type to date and provides a rich genomic dataset for the pediatric cancer research community.</t>
  </si>
  <si>
    <t>phs001951</t>
  </si>
  <si>
    <t>Relapsed Acute Lymphoblastic Leukemia (ALL): Mutational Landscape</t>
  </si>
  <si>
    <t>Multi-agent combination chemotherapy can be curative in acute lymphoblastic leukemia (ALL). Still, patients with primary refractory disease or those with relapsed leukemia have a very poor prognosis. Here we report the mutational landscape of matched diagnostic and relapsed pediatric and adult ALL samples. Our data provides comprehensive annotation of genetic lesions acquired at relapse and reveals diagnostic and relapse-specific mutational mechanisms in ALL.</t>
  </si>
  <si>
    <t>phs001970</t>
  </si>
  <si>
    <t>DNA Methylation Characterization of Fusion-Positive and Fusion-Negative Rhabdomyosarcoma</t>
  </si>
  <si>
    <t>Rhabdomyosacoma (RMS) is a common pediatric soft tissue tumor that is associated with the skeletal muscle lineage. RMS comprises two major subtypes: fusion-positive (FP, most commonly PAX3-FOXO1 or PAX7-FOXO1) and fusion-negative (FN, frequently associated with mutations in RAS pathway). Our previous study demonstrated that FP and FN tumors exhibit distinct DNA methylation profiles. In this study, further investigation of genome-wide DNA methylation profiles in RMS tumors revealed DNA methylation differences between AX3-FOXO1 and PAX7-FOXO1 subsets in FP RMS, and between RAS mutation and RAS wild-type subsets in FN RMS. These data provide new insight into the relationship of DNA methylation with mutational changes and transcriptional organization in FP and FN RMS.</t>
  </si>
  <si>
    <t>Frederic G. Barr, MD, PhD</t>
  </si>
  <si>
    <t>barrfg@nih.mail.gov</t>
  </si>
  <si>
    <t>https://doi.org/10.1002/ijc.32006;https://doi.org/10.1038/modpathol.2015.82</t>
  </si>
  <si>
    <t>phs002238</t>
  </si>
  <si>
    <t>Genomic Profiling of Relapsed and Refractory Childhood Cancers</t>
  </si>
  <si>
    <t>Through clinical trials focused on molecularly guided therapy in pediatric cancers (NCT01355679, NCT01802567, NCT02162732), the Beat Childhood Cancer Consortium performed paired tumor/normal whole exome sequencing and/or tumor mRNA sequencing for 202 pediatric or adolescent young adult patients with rare, relapsed and refractory cancers (including neuroblastoma, Ewing sarcoma, osteosarcoma, rhabdomyosarcoma, ependymoma, glioma, and other rare solid tumors). A subset of these patients had multiple biopsies sequenced, including longitudinal profiling.</t>
  </si>
  <si>
    <t>Jeffrey M. Trent</t>
  </si>
  <si>
    <t>jtrent@tgen.org</t>
  </si>
  <si>
    <t>https://doi.org/10.1158/0008-5472.can-21-1033</t>
  </si>
  <si>
    <t>phs002304</t>
  </si>
  <si>
    <t>Germline and Somatic Genetic Landscape of Pediatric Rhabdomyosarcoma</t>
  </si>
  <si>
    <t>Dynamic approaches that integrate population-based research and molecular biology are needed to explain the mechanisms underlying pediatric rhabdomyosarcoma (RMS) and to determine novel prevention strategies. RMS, the most common soft-tissue sarcoma in children and adolescents, has one of the poorest 5-year survival rates among all pediatric cancers (less than 65%). One of the strongest risk factors for RMS is having a cancer predisposition syndrome. The syndromes that are most commonly seen among those with RMS are Li-Fraumeni, neurofibromatosis type 1, Costello, Noonan, and DICER1. Based on smaller clinic-based studies, only about 7% of RMS cases are thought to be associated with the genes responsible for these syndromes. However, there have been no population-based assessments to support this estimate. Even in the most recent large-scale evaluations of germline mutations in predisposition genes among children with cancer, very few RMS cases were included (43 cases). Furthermore, no distinctions were made between the major histologic subtypes of RMS: embryonal (eRMS) and alveolar (aRMS), which display differences in terms of age distribution, incidence, and cytogenetics. For instance, nearly 80% of alveolar cases are driven by a chromosomal translocation between either PAX3 or PAX7 and FOXO1, whereas these fusions are not seen in embryonal cases. In fact, RMS research is shifting from categorization based on histology to fusion status (eRMS is overwhelmingly fusion-negative). Another limitation in previous studies has been the inability to evaluate the frequency of de novo germline mutations (DNMs) in cancer predisposition genes due to the absence of any well-characterized cohorts of RMS case-parent trios. Therefore, a major gap in our understanding of the role of cancer predisposition in pediatric RMS that limit translational impact is there have been no population-based assessments to determine the true impact of these mutations on pediatric RMS, which limits clinical sequencing guidelines and surveillance protocols in these children. The objective of this project is to advance our understanding of the relationship between cancer predisposition genes and pediatric RMS. Our central hypotheses are: 1) mutations in cancer predisposition genes are more common than expected in children with RMS; and 2) children with fusion-negative tumors have a higher burden of germline mutations than those with fusion-positive tumors. The framework for this study relies on more than 600 well annotated samples collected from newly diagnosed RMS patients and stored in the Children's Oncology Group (COG) Biopathology Center.</t>
  </si>
  <si>
    <t>Philip J. Lupo</t>
  </si>
  <si>
    <t>philip.lupo@bcm.edu</t>
  </si>
  <si>
    <t>https://doi.org/10.1093/jnci/djaa204</t>
  </si>
  <si>
    <t>phs002317</t>
  </si>
  <si>
    <t>Genetic Underpinnings of Ethnic Disparities in Bone Toxicities Between Hispanic and Non-Hispanic Children Treated for Acute Lymphoblastic Leukemia</t>
  </si>
  <si>
    <t>Acute lymphoblastic leukemia (ALL) is the most common malignancy among children and young adolescents. More than 90% of children are cured with a combination of multiple chemotherapeutic drugs. Some may suffer from debilitating toxicities due to the cytotoxic drugs, necessitating pharmacogenetic research to search for genetic markers predictive of treatment toxicities, so that treatment can be better tailored based on patients' genetic makeup. Bone toxicities, including osteonecrosis and fractures, most often due to glucocorticoids, are the most common complications in ALL, which have long-lasting detrimental impact on the still developing skeletons in children. In DFCI ALL Consortium Protocol 05-001, a multi-center clinical trial for childhood ALL conducted in Canada and the US, we found that Hispanic children had less drug toxicities to their bones than non-Hispanic children. Although reasons for the observed ethnic differences are largely unknown, patients' inherited genetic background may be at play. This study seeks to perform a novel pharmacogenomic study based on a multi-site clinical trial DFCI-ALL Consortium Protocol 05-001 to identify genetic underpinnings of ethnic disparities in bone toxicities. </t>
  </si>
  <si>
    <t>Song Yao</t>
  </si>
  <si>
    <t>song.yao@roswellpark.org</t>
  </si>
  <si>
    <t>https://doi.org/10.1016/s1470-2045(15)00363-0;https://doi.org/10.1002/pbc.26871;https://doi.org/10.1182/bloodadvances.2020003060</t>
  </si>
  <si>
    <t>phs002323</t>
  </si>
  <si>
    <t>Defining and Overcoming Intrinsic T Cell Dysfunction to Enable Pediatric Immunotherapy</t>
  </si>
  <si>
    <t>T-cells from 71 children and young adults with B-cell malignancies on trial to receive anti-CD19 CAR T-cell therapy were analyzed. These T-cells represent the pre-manufacture T-cells that were subsequently used for CAR T manufacture. Bulk RNA-Seq was performed on sorted T-cell subsets for all patients, in addition to CITE-Seq and single-cell ATAC-Seq on a subset of 6 patients. The primary clinical outcome was duration of B-cell aplasia, a surrogate measure of functional CAR T-cell persistence. From these data, molecular signatures associated with long and short-term CAR T-cell persistence were identified. This data submission includes bulk RNA-Seq, CITE-Seq, and single-cell ATAC-Seq data from this study.</t>
  </si>
  <si>
    <t>Kai Tan</t>
  </si>
  <si>
    <t>tank1@chop.edu</t>
  </si>
  <si>
    <t>phs002344</t>
  </si>
  <si>
    <t>Study of Tumor Recurrence Related to the Expression of the PAX3-FOXO1 Oncogenic Transcription Factor in Fusion-Positive Rhabdomyosarcoma</t>
  </si>
  <si>
    <t>Alveolar rhabdomyosarcoma (ARMS) is a highly aggressive pediatric soft tissue cancer characterized by a recurrent 2;13 chromosome translocation. This translocation generates a PAX3-FOXO1 (P3F) fusion gene, which encodes a chimeric transcription factor with oncogenic activity. Using a human myoblast system that models targeted therapy directed against P3F, we demonstrated that the expression of the fibroblast growth factor 8 (FGF8), a direct transcriptional target of P3F, is necessary and sufficient for PAX3-FOXO1-independent tumor recurrence in addition to be required for the tumorigenic activity of primary tumors expressing P3F. In addition, we showed that FGF8 is expressed in human rhabdomyosarcoma cell lines that express P3F. We also demonstrated that FGF8 contributes to their proliferation and transformation in vitro, and is sufficient to maintain their oncogenicity after the loss of P3F expression. We suggest that targeting the expression of the PAX3-FOXO1 transcription factor can generate resistance and recommend that additional anticipated therapeutic approaches, such as targeting FGF8 pathway, may avoid this resistance mechanism.</t>
  </si>
  <si>
    <t>barrfg@mail.nih.gov</t>
  </si>
  <si>
    <t>phs002380</t>
  </si>
  <si>
    <t>Characterizing TP53 and PPM1D Mutations as Resistance Drivers to Radiation Therapy in Diffuse Intrinsic Pontine Gliomas</t>
  </si>
  <si>
    <t>Pediatric high-grade gliomas (pHGGs), encompassing diffuse midline gliomas (DMGs) and hemispheric tumors, represent the most common cause of cancer-related deaths in children age 0-14 years. Over the last decade, several landmark papers have revealed recurrent single nucleotide variants (SNVs) in the core histones H3.3 and H3.1, co-occurring with alterations in the TP53 signaling pathway and receptor tyrosine kinases (RTKs). However, the contribution of structural variants (SVs) to gliomagenesis has not been systematically explored. We performed a comprehensive analysis of whole genome sequencing (WGS) data on pediatric high-grade gliomas (pHGGs) from 179 children, including 61 hemispheric tumors and 118 diffuse midline gliomas, or DMGs, of which 61 are novel to this study. Among the DMGs, 84 (71%) were from pre-treatment biopsies including 33 obtained from the first multi-institutional North American clinical trial to incorporate diagnostic biopsies. This represents the largest cohort of pretreatment DMGs with whole genome sequencing to date. This large cohort of whole genome sequences provides an unparalleled opportunity to assess significantly recurrent structural variants in pHGG and their associations with driver SNVs and SCNAs. </t>
  </si>
  <si>
    <t>Rameen Beroukhim, MD, PhD</t>
  </si>
  <si>
    <t>rameen_beroukhim@dfci.harvard.edu</t>
  </si>
  <si>
    <t>https://doi.org/10.1038/s43018-022-00403-z</t>
  </si>
  <si>
    <t>phs002405</t>
  </si>
  <si>
    <t>Gene Variants in Pheochromocytoma and Paraganglioma</t>
  </si>
  <si>
    <t>Pheochromocytoma and paraganglioma (PPGL) are rare neuroendocrine tumors that arise from chromaffin cells in the adrenal medulla and in extra-adrenal locations, respectively. PPGL has the strongest hereditary risk of all endocrine neoplasms with about 40% of cases harboring germline mutations and another 25-30% of cases arising from somatic mutations. To date, over 20 susceptibility genes have been suggested to play a role in PPGL pathogenesis, with more genes still being researched. This project will seek to identify new candidate genes in apparently sporadic PPGLs to reveal a possible genetic background in cases without variants in known susceptibility genes. Knowledge of the genetic background and the genes involved in the pathogenesis of PPGL allows for clustering and/or development of targeted therapies for the tumors that cannot be surgically resected or tumors that have metastasized.  </t>
  </si>
  <si>
    <t>Karel Pacak, MD, PhD</t>
  </si>
  <si>
    <t>karel@mail.nih.gov</t>
  </si>
  <si>
    <t>phs002009</t>
  </si>
  <si>
    <t>Genomic Landscape of Pediatric Germ Cell Tumors</t>
  </si>
  <si>
    <t>Germ cell tumors (GCTs) are cancers of the testis, ovary and extragonadal sites that occur in infants, children, adolescents, and adults. Post-pubertal (type II) malignant GCTs may present as a seminoma, non-seminoma or with mixed histologies. In contrast, pre-pubertal (type I) GCTs are limited to (benign) teratomas and (malignant) yolk sac tumors (YST). Epidemiologic and molecular data have shown that pre- and post-pubertal GCTs arise by distinct mechanisms. Dedicated studies of the genomic landscape of type I and II GCTs in children and adolescents are lacking. Here we present an integrated genomic analysis of extracranial GCTs across the age spectrum from 0-24 years.</t>
  </si>
  <si>
    <t>James Amatruda, PhD</t>
  </si>
  <si>
    <t>https://doi.org/10.1016/j.devcel.2019.11.007;https://doi.org/10.1111/andr.12644</t>
  </si>
  <si>
    <t>phs003022</t>
  </si>
  <si>
    <t>Circulating Tumor DNA Sequencing Provides Comprehensive Mutation Profiling for Pediatric Central Nervous System Tumors</t>
  </si>
  <si>
    <t>Tumor molecular profiling is increasingly important for the diagnosis and clinical management of childhood brain tumors, including diffuse midline glioma (DMG). We established a targeted deep sequencing approach using the TruSight Oncology 500 ctDNA exome panel to detect tumor genomic mutations and copy number variations in circulating tumor DNA from children diagnosed with DMG. In this study, we present the sensitivity, specificity, and clinical implications of our liquid biopsy sequencing approach for tumor genome profiling in children with DMG.</t>
  </si>
  <si>
    <t>Javad Nazarian</t>
  </si>
  <si>
    <t>jnazarian@childrensnational.org</t>
  </si>
  <si>
    <t>https://doi.org/10.1038/s41698-022-00306-3</t>
  </si>
  <si>
    <t>phs003085</t>
  </si>
  <si>
    <t>RNA-Sequencing of B-Lymphoblastic Leukemia with Glucocorticoids and PI3K Delta Inhibition</t>
  </si>
  <si>
    <t>Mononuclear cells were isolated from bone marrow or peripheral blood of 7 pediatric subjects with B-lymphoblastic leukemia at the time of diagnosis. To determine the effect of PI3K delta inhibition on glucocorticoid-induced gene regulation, B-lymphoblastic leukemia cells were treated with glucocorticoids +/- the PI3K delta inhibitor, idelalisib, for 24 hours prior to RNA extraction and sequencing. Biological replicates were performed for 4 of the 7 subjects; 2 of these subjects had specimens demonstrating an additive response to the combination of glucocorticoids and idelalisib in viability testing in vitro, and 2 subjects' specimens demonstrated a synergistic response. All 7 subjects were analyzed together and the 4 specimens with biological replicates were also evaluated in an additional analysis. An average of 40 million reads per specimen and treatment condition were obtained. We compared gene expression in each treatment condition to vehicle-treated cells and expression in glucocorticoid or idelalisib only treated cells to combination treated cells. Using a high dose of dexamethasone (25 or 50 nM) and an equivalent dose of prednisolone, we found that the addition of idelalisib (500 nM) enhanced prednisolone-induced gene regulation but not dexamethasone-induced gene regulation. Surprisingly, the specimens with additive response to combination therapy demonstrated enhancement of prednisolone-induced gene regulation with the addition of idelalisib, while the specimens with synergistic responses did not. Raw sequencing data (FASTQ) and count tables will be available through dbGaP.</t>
  </si>
  <si>
    <t>Miles A. Pufall, PhD</t>
  </si>
  <si>
    <t>miles-pufall@uiowa.edu</t>
  </si>
  <si>
    <t>phs003159</t>
  </si>
  <si>
    <t>Targeted Long-Read Sequencing of the Ewing Sarcoma 6p25.1 Susceptibility Locus</t>
  </si>
  <si>
    <t>Ewing Sarcoma (EwS) is rare but the second most common cancer in children, adolescents and young adults. Recent studies suggest germline variation in or around GGAA microsatellites may interact with fusion oncoprotein binding causing changes in binding affinity and potentially impacting enhancer activity on nearby target genes. This study aims to better understand germline variation around EwS susceptibility regions by performing long-range haplotype sequencing of these regions using PacBio sequencing. Our analysis focused on characterizing variation in GGAA microsatellite length as well as germline variants in or around the microsatellite and their association with EwS risk.</t>
  </si>
  <si>
    <t>Mitchell Machiela</t>
  </si>
  <si>
    <t>machielamj@mail.nih.gov</t>
  </si>
  <si>
    <t>https://doi.org/10.1038/s41467-018-05537-2</t>
  </si>
  <si>
    <t>phs002859</t>
  </si>
  <si>
    <t>RB1 Loss Triggers Dependence on ESRRG in Retinoblastoma</t>
  </si>
  <si>
    <t>Retinoblastoma (Rb) is a deadly childhood eye cancer that is classically initiated by inactivation of the RB1 tumor suppressor. Clinical management continues to rely on nonspecific chemotherapeutic agents that are associated with treatment resistance and toxicity. Here, we analyzed whole exomes from primary Rb tumors to identify novel Rb dependencies. Several recurrent genomic aberrations implicate estrogen-related receptor gamma (ESRRG) in Rb pathogenesis. ESRRG is an essential mediator of hypoxic adaptation and cell survival in retinoblastoma, representing a promising new therapeutic target.</t>
  </si>
  <si>
    <t>J. William Harbour</t>
  </si>
  <si>
    <t>william.harbour@utsouthwestern.edu</t>
  </si>
  <si>
    <t>phs002866</t>
  </si>
  <si>
    <t>Circulating Tumor DNA in Intermediate Risk Rhabdomyosarcoma</t>
  </si>
  <si>
    <t>In this study, we evaluated circulating tumor DNA (ctDNA) as a biomarker in the serum of 124 patients with newly diagnosed intermediate risk rhabdomyosarcoma (IR RMS) from the Children's Oncology Group (COG) biorepository. In addition to pre-treatment serum, we also analyzed matched tumor tissue and germline in a subset of patients. We profiled samples using ultra-low passage whole genome sequencing (ULP-WGS) and a new custom hybrid-capture sequencing assay, Rhabdo-Seq, to detect copy number alterations, rearrangements, and single nucleotide variants. We found that patients with detectable ctDNA at diagnosis had significantly worse outcomes than those without detectable levels of ctDNA. Our study demonstrates that baseline ctDNA detection is feasible and prognostic in IR RMS. The ULP-WGS and targeted next-generation sequencing (Rhabdo-Seq and TranSS-Seq) data are available in this study.  </t>
  </si>
  <si>
    <t>Brian D. Crompton</t>
  </si>
  <si>
    <t>briand_crompton@dfci.harvard.edu</t>
  </si>
  <si>
    <t>https://doi.org/10.1002/cncr.32204;https://doi.org/10.1200/jco.2009.22.3768</t>
  </si>
  <si>
    <t>phs003195</t>
  </si>
  <si>
    <t>NSD2 E1099K Drives Relapse in Pediatric Acute Lymphoblastic Leukemia by Disrupting 3D Chromatin Organization</t>
  </si>
  <si>
    <t>NSD2 p.E1099K (EK) is a mutation shown to be enriched in patients that relapse with pediatric Acute Lymphoblastic Leukemia (ALL). This work aims to uncover 3D chromatin architecture-related mechanisms responsible for drug resistance or therapy failure in these patients. We investigated this by performing Hi-C, ATAC-Seq, and RNA-Seq on three B-ALL cell lines heterozygous for EK either expressing a NSD2 targeting small RNA (sRNA) or a non-targeting small hairpin RNAs (shRNA). We also performed RNA-Seq on three matched diagnosis/relapse B-ALL samples with the relapse enriched EK mutation.</t>
  </si>
  <si>
    <t>William L. Carroll</t>
  </si>
  <si>
    <t>william.carroll@nyulangone.org</t>
  </si>
  <si>
    <t>https://doi.org/10.1158/1541-7786.mcr-20-0092;https://doi.org/10.1101/2022.02.24.481835</t>
  </si>
  <si>
    <t>phs003196</t>
  </si>
  <si>
    <t>Detection and Targeting of Splicing Deregulation in Pediatric Acute Myeloid Leukemia Stem Cells</t>
  </si>
  <si>
    <t>This study evaluates the gene expression and splicing changes between pediatric patients with and without Acute Myeloid Leukemia (AML) and pediatric and adult patients with AML. We obtained bone marrow or peripheral blood from patients and isolated CD34+ stem and/or progenitor cells from pediatric patients with AML (10) or without AML (6) and adult patients with AML (5). In parallel, a targeted analysis for known, deleterious, genetic mutations in the KRAS, NRAS, and KMT2C genes identified 2, 5, and 6 AML patients with alterations, respectively. Additionally, Tapestri analysis further identified a mutation in the intronic region of the SF3B1 gene in multiple pediatric AML patients. RNA-Seq was performed on the purified cell populations at The Scripps Research Institute Next Generation Core on an Illumina NextSeq 500 sequencer with 150bp paired-end reads. These datasets revealed that, similar to adult AML, pediatric AML samples were enriched for Leukemia Stem Cells (LSC) markers. A deeper analysis showed widespread dysregulation of splicing in pediatric AML samples compared to age-matched non-leukemic samples. In addition, the splicing regulator RBFOX2 was downregulated with an accompanying increase in specific CD47 splice isoforms in the pediatric AML samples. Thus, the increased presence of LSCs in pediatric AML is possibly driven by global splicing deregulation, and the treatment with splicing modulators like Rebecsinib has a potential therapeutic value for eradicating LSCs in these patients.</t>
  </si>
  <si>
    <t>Catriona Jamieson, PhD, MD</t>
  </si>
  <si>
    <t>cjamieson@ucsd.edu</t>
  </si>
  <si>
    <t>https://doi.org/10.1016/j.stem.2016.08.003</t>
  </si>
  <si>
    <t>phs002982</t>
  </si>
  <si>
    <t>INCLUDE: The Epidemiology of Transient Leukemia in Newborns with Down Syndrome</t>
  </si>
  <si>
    <t>The INCLUDE (INvestigation of Co-occurring conditions across the Lifespan to Understand Down syndromE) Project is an NIH-wide collaboration that seeks to improve health and quality-of-life for people with Down syndrome. The INCLUDE Project Data Coordinating Center and partners created the INCLUDE Data Hub, a centralized data resource that allows access to large-scale clinical and multi-omics datasets specific to Down syndrome and supports collaborative, cloud-based analysis to accelerate scientific discoveries related to Down syndrome and its co-occurring conditions. Down syndrome (DS) is associated with a remarkably high risk of childhood acute myeloid leukemia (AML), with an approximately 500-fold increased risk of the rare subtype acute megakaryoblastic leukemia. Though largely treatable, a proportion of myeloid leukemia in DS (ML-DS) patients relapse with dismal survival. To address this, the main aim of this X01 study is to perform the first genetic association study of GATA1 mutations in DS, through whole-genome sequencing (WGS) of 470 DS newborns in the Oxford Down Syndrome Cohort Study (ODSCS). Whole genome sequencing data in DS newborns from the ODSCS will provide a rich resource for the DS research community.</t>
  </si>
  <si>
    <t>Adam de Smith</t>
  </si>
  <si>
    <t>desmith@usc.edu</t>
  </si>
  <si>
    <t>phs003209</t>
  </si>
  <si>
    <t>Structurally Complex Osteosarcoma Genomes Exhibit Limited Heterogeneity within Individual Tumors and across Evolutionary Time</t>
  </si>
  <si>
    <t>A key characteristic of osteosarcoma is extensive and complex genomic rearrangements. However, published models explaining how these genomic rearrangements occur disagree about if these rearrangements occur early in tumor progression and then are stable afterwards, or if there is ongoing genomic instability. Previous studies have employed bulk sequencing technologies to characterize genomic alterations. A limitation of this approach is that it averages all changes within the bulk sample, essentially masking intra-sample heterogeneity and making evaluation of ongoing genomic instability difficult. To overcome this limitation and compliment previous work, we utilized single-cell whole genome sequencing to quantify somatic copy number alterations (SCNA). By interrogating individual cells within a sample, we were able to examine intra-sample heterogeneity. We found that the SCNA patterns between cells within a single sample were remarkably consistent, which supports the concept that the genomes of osteosarcoma tumors are relatively stable after early genome fragmentation events.</t>
  </si>
  <si>
    <t>Ryan D. Roberts</t>
  </si>
  <si>
    <t>Ryan.Roberts@nationwidechildrens.org</t>
  </si>
  <si>
    <t>https://doi.org/10.1158/2767-9764.crc-22-0348</t>
  </si>
  <si>
    <t>phs003192</t>
  </si>
  <si>
    <t>ARST17B2-Q Germline and Somatic Genetic Landscape of Pediatric Rhabdomyosarcoma</t>
  </si>
  <si>
    <t>Rhabdomyosarcoma (RMS) is the most common soft tissue sarcoma in children. While these malignancies display aberrant myogenic differentiation, relatively little is known about genetic susceptibility to RMS, or how genetic variants influence subsequent somatic events and may be used in risk stratification strategies. A small percentage of cases are associated with mutations in TP53 (Li-Fraumeni syndrome), HRAS (Costello syndrome), and PTCH1 (nevoid basal cell carcinoma syndrome/Gorlin syndrome), suggesting the genetic origins of childhood RMS. In spite of this, little work has been done to characterize genetic susceptibility to this malignancy. We plan to leverage samples collected as part of D9902 to conduct one of the largest germline genomic studies of RMS. We anticipate that once genetic associations are identified, researchers can use the information to develop better strategies to detect, treat, and prevent childhood RMS.</t>
  </si>
  <si>
    <t>Philip J. Lupo, PhD</t>
  </si>
  <si>
    <t>phs003243</t>
  </si>
  <si>
    <t>Comprehensive Omics Analysis of Pediatric Solid Tumors and Establishment of a Repository for Related Biologic Studies (10C0086)</t>
  </si>
  <si>
    <t>This study (10-C-0086) collected and analyzed tumor and circulating tumor omics of pediatric and young adult patients with relapsed rhabdomyosarcoma who were co-enrolled in and receiving treatment on the interventional study 17-C-0049. We sought to describe the summary genomic findings of tumors, and report on the detection of circulating tumor DNA (ctDNA) in serial samples. Tumor tissue and blood were collected and analyzed. Tumor samples were subjected to whole exome and/or whole genome sequencing paired with RNA-Seq. Cell free DNA (cfDNA) was extracted from serially collected blood samples and sequenced. Fusion status, mutations, and IGF1R and YES1 expression from tumor samples revealed the presence of a PAX3 fusion in most samples, a number of common mutations, and universal but heterogeneous expression of IGF-1R and YES1. ctDNA was detected above the 3% threshold in a majority of patients and analysis of cfDNA demonstrated an ability to monitor tumor clonal evolution.</t>
  </si>
  <si>
    <t>Rosandra N. Kaplan, MD</t>
  </si>
  <si>
    <t>kaplanrn@mail.nih.gov</t>
  </si>
  <si>
    <t>phs003143</t>
  </si>
  <si>
    <t>My Pediatric and Adult Rare Tumor (MyPART) Natural History Study of Rare Solid Tumors</t>
  </si>
  <si>
    <t>The goal of this study is to comprehensively and longitudinally evaluate the natural history of patients with rare solid tumors or tumor predisposition syndromes, estimating and defining their clinical spectrum (e.g. disease course and survival). Clinical data, patient reported outcomes (PROs), and biospecimen associated data are collected. Clinical data includes response to treatment, tumor pathology, and imaging. PROs include measures of pain, depression, anxiety, mobility, and cognitive functioning. Biospecimen data includes next-generation sequencing [RNAseq, whole exome sequencing (WES), whole genome sequencing (WGS), EPIC methylation array data, and TruSight Oncology 500 gene panel sequencing], cytokine analysis of plasma, immune phenotyping of circulating peripheral blood mononuclear cells.</t>
  </si>
  <si>
    <t>Mary Frances Wedekind, DO</t>
  </si>
  <si>
    <t>maryfrances.wedekindmalone@nih.gov</t>
  </si>
  <si>
    <t>phs003435</t>
  </si>
  <si>
    <t>Circulating Genomic Determinants of Treatment Failure in Hodgkin Lymphoma</t>
  </si>
  <si>
    <t xml:space="preserve">In this study, we show that the plasma representation of mutations exceeds the bulk tumor representation in most cases, making classic Hodgkin Lymphoma (cHL) particularly amenable to noninvasive profiling. Leveraging single-cell transcriptional profiles of cHL tumors, we demonstrate hazard ratios (HRs) circulating tumor DNA (ctDNA) shedding to be shaped by DNASE1L3, whose increased tumor microenvironment-derived expression drives high ctDNA concentrations. Using this insight, we comprehensively profile 366 patients, revealing two distinct cHL genomic subtypes with characteristic clinical and prognostic correlates, as well as distinct transcriptional and immunological profiles. Furthermore, we identify a novel class of truncating IL4R-mutations that are dependent on IL13 signaling and therapeutically targetable with IL4R blocking antibodies. Finally, we demonstrate the clinical value of pre- and on-treatment ctDNA levels for longitudinally refining cHL risk prediction, and for detection of radiographically occult minimal residual disease. Collectively, these results support the utility of noninvasive strategies for genotyping and dynamic monitoring of cHL as well as capturing molecularly distinct subtypes with diagnostic, prognostic, and therapeutic potential. All patients were treated at cancer centers across Europe and North America between 2011 and 2020. The following 3 cancer centers--Stanford, CA, USA; Bellinzona, Switzerland; and Leuven, Belgium--were included. </t>
  </si>
  <si>
    <t>Ash A. Alizadeh, MD, PhD</t>
  </si>
  <si>
    <t>arasha@stanford.edu</t>
  </si>
  <si>
    <t>https://doi.org/10.1038/s41586-023-06903-x</t>
  </si>
  <si>
    <t>phs003446</t>
  </si>
  <si>
    <t>Profiling RNA Translation in Pediatric Medulloblastoma</t>
  </si>
  <si>
    <t>This study provides RNA-sequencing and ribosome profiling data for patient-derived cell lines and patient tissue samples for children with medulloblastoma. Ribosome profiling is a variant protocol of RNA-sequencing that directly sequences ribosome-bound RNA fragments only. Samples were processed for poly-A mRNA sequencing using the Roche Kapa Kit. These data were used to quantify P-sites of open reading frames. RNAseq and ribo-seq data were integrated and compared to determine translational efficiency values using TPM (Ribo-seq) over TPM (RNA-seq) as the metric. Ribo-seq data on 14 samples and RNAseq data on 21 samples derived from 16 fresh-frozen surgical samples for medulloblastoma and 5 autopsy samples are available through dbGaP. A second cohort of 4 medulloblastoma samples (RNAseq, Ribo-seq) related to this study can be found on the EGA at EGAS00001007426.</t>
  </si>
  <si>
    <t>John Prensner</t>
  </si>
  <si>
    <t>presner@umich.edu</t>
  </si>
  <si>
    <t>https://doi.org/10.1101/2023.05.04.539399</t>
  </si>
  <si>
    <t>phs003077</t>
  </si>
  <si>
    <t>Retinoblastoma Aqueous Humor Liquid Biopsy Repository</t>
  </si>
  <si>
    <t>This study involves the use of the aqueous humor (AH, the clear fluid in the front of the eye) as an organ specific liquid biopsy for retinoblastoma. This relatively new liquid biopsy platform was started at CHLA/USC and was developed to overcome the lack of tumor tissue -- due to contraindication to biopsy -- for this cancer. We have demonstrated that the aqueous humor is an enriched source of tumor DNA. Previously tumoral information was only available after the eye was removed for treatment failure. Due to the AH liquid biopsy, we are now able to assay tumor derived molecular information from these eyes at diagnosis and longitudinally during treatment -- as opposed to only eyes that have failed therapy. We have demonstrated that using the platform we can identify the specific mutations in the RB1 gene that initiate tumorigenesis in this cancer as well as the secondary chromosomal alterations the drive further tumor growth. This database will provide sequencing information as well as associated clinical information and globe salvage outcomes.</t>
  </si>
  <si>
    <t>Jesse L. Berry, MD</t>
  </si>
  <si>
    <t>jesse.berry@med.usc.edu</t>
  </si>
  <si>
    <t>https://doi.org/10.3791/62939;https://doi.org/10.1038/s41467-022-33248-2</t>
  </si>
  <si>
    <t>phs002960</t>
  </si>
  <si>
    <t>Exploring the Microbiome-Gut-Brain Axis with Respect to Psychoneurological Symptoms for Children with Solid Tumors</t>
  </si>
  <si>
    <t>The human body hosts tens of trillions of microbes, a number 10 times greater than the number of human body cells. The collection of these human-associated microbes and their genomes is called the "human microbiome". More than 90% of these microbes live in the gastrointestinal (GI) tract, representing 500 species on average. With the development of high-throughput sequencing technology and bioinformatics tools (e.g., 16S ribosomal RNA or 16S rRNA sequencing and shotgun metagenomics analysis), recent progress has been made to elaborate the critical role that the gut microbiome plays in human health and disease. A significant disruption (dysbiosis) of the composition and function of the gut microbiome is associated with carcinogenesis, chemotherapeutic metabolism, and treatment-related symptom toxicities. The current state of science on the gut microbiome in cancer has only recently started in animal models and adults, and has not been well investigated in children diagnosed and treated for cancer, nor with respect to associations with cancer treatment-related toxicities. This proposed study will explore the hypothesis that dysbiosis of the gut microbiome is associated with cancer treatment-related GI and psychoneurological symptoms. We will collect both stool samples (for the gut microbiome) and patient-reported outcomes across chemotherapy.</t>
  </si>
  <si>
    <t>Jinbing Bai, PhD, RN</t>
  </si>
  <si>
    <t>jinbing.bai@emory.edu</t>
  </si>
  <si>
    <t>phs003455</t>
  </si>
  <si>
    <t>Correlative Studies for Protocol #14-C-0059: T Cells Expressing an Anti-GD2 Chimeric Antigen Receptor in Patients with GD2+ Solid Tumors, a Collaboration with CIMAC-CIDC</t>
  </si>
  <si>
    <t>This study is a retrospective correlative analysis of immune cell phenotypes in samples from a Phase I clinical trial (NCT02107963) of GD2 CAR-T cells (GD2-CAR.OX40.28.z.iC9) in children and young adults with osteosarcoma and neuroblastoma.</t>
  </si>
  <si>
    <t>phs003569</t>
  </si>
  <si>
    <t>Aberrant Activation of Wound Healing Programs within the Metastatic Niche Facilitates Lung Colonization by Osteosarcoma Cells</t>
  </si>
  <si>
    <t>Lung metastasis is responsible for nearly all deaths caused by osteosarcoma, the most common pediatric bone tumor. How malignant bone cells coerce the lung microenvironment to support metastatic growth is unclear. This study delineates how osteosarcoma cells educate the lung microenvironment during metastatic progression.</t>
  </si>
  <si>
    <t>https://doi.org/10.1101/2024.01.10.575008</t>
  </si>
  <si>
    <t>phs003712</t>
  </si>
  <si>
    <t>Early Detection of Malignant and Pre-Malignant Peripheral Nerve Tumors Using Cell-Free DNA Fragmentomics</t>
  </si>
  <si>
    <t>Early detection of neurofibromatosis type 1 (NF1) associated peripheral nerve sheath tumors (PNST) informs clinical decision-making, potentially averting deadly outcomes. Here, we describe a cell-free DNA (cfDNA) fragmentomic approach which distinguishes non-malignant, pre-malignant and malignant forms of NF1 PNST. Using plasma samples from a novel cohort of 101 NF1 patients and 21 healthy controls, we validated that our previous cfDNA copy number alteration (CNA)-based approach identifies malignant peripheral nerve sheath tumor (MPNST) but cannot distinguish among benign and premalignant states. We therefore investigated the ability of fragment-based cfDNA features to differentiate NF1-associated tumors including binned genome-wide fragment length ratios, end motif analysis, and non-negative matrix factorization deconvolution of fragment lengths. Fragmentomic methods were able to differentiate pre-malignant states including atypical neurofibromas (AN). Fragmentomics also adjudicated AN cases suspicious for MPNST, correctly diagnosing samples noninvasively, which could have informed clinical management. Overall, this study pioneers the early detection of malignant and premalignant peripheral nerve sheath tumors in NF1 patients using plasma cfDNA fragmentomics. In addition to screening applications, this novel approach distinguishes atypical neurofibromas from benign plexiform neurofibromas and malignant peripheral nerve sheath tumors, enabling more precise clinical diagnosis and management.</t>
  </si>
  <si>
    <t>Jack F. Shern, MD</t>
  </si>
  <si>
    <t>john.shern@nih.gov</t>
  </si>
  <si>
    <t>https://doi.org/10.1101/2024.01.18.24301053</t>
  </si>
  <si>
    <t>Parent Digest ID</t>
  </si>
  <si>
    <t>Digest ID</t>
  </si>
  <si>
    <t>Core Element (1, 0)</t>
  </si>
  <si>
    <t>Data Element</t>
  </si>
  <si>
    <t>Data Element Value</t>
  </si>
  <si>
    <t>Statistic Type</t>
  </si>
  <si>
    <t>Statistic Value</t>
  </si>
  <si>
    <t>Case Age at Diagnosis</t>
  </si>
  <si>
    <t>5 to 9 years</t>
  </si>
  <si>
    <t>Count</t>
  </si>
  <si>
    <t>10 to 14 years</t>
  </si>
  <si>
    <t>15 to 19 years</t>
  </si>
  <si>
    <t>20 to 24 years</t>
  </si>
  <si>
    <t>25 to 29 years</t>
  </si>
  <si>
    <t>Case Disease Diagnosis</t>
  </si>
  <si>
    <t>Osteosarcoma</t>
  </si>
  <si>
    <t>Case Race</t>
  </si>
  <si>
    <t>Not Reported</t>
  </si>
  <si>
    <t>Case Ethnicity</t>
  </si>
  <si>
    <t>Case ID</t>
  </si>
  <si>
    <t>Any</t>
  </si>
  <si>
    <t>Case Sex</t>
  </si>
  <si>
    <t>Female</t>
  </si>
  <si>
    <t>Male</t>
  </si>
  <si>
    <t>Case Tumor Site</t>
  </si>
  <si>
    <t>Grant ID</t>
  </si>
  <si>
    <t>U01CA105423</t>
  </si>
  <si>
    <t>Exact Value</t>
  </si>
  <si>
    <t>Grant Name</t>
  </si>
  <si>
    <t>Exploiting mouse models of pediatric cancers and epigenetics for therapy</t>
  </si>
  <si>
    <t>dbGaP Study Identifier</t>
  </si>
  <si>
    <t>phs000694</t>
  </si>
  <si>
    <t>Sample ID</t>
  </si>
  <si>
    <t>Sample Assay Method</t>
  </si>
  <si>
    <t>Whole Exome Sequencing</t>
  </si>
  <si>
    <t>Whole Genome Sequencing</t>
  </si>
  <si>
    <t>RNA Sequencing</t>
  </si>
  <si>
    <t>0 to 4 years</t>
  </si>
  <si>
    <t>Pediatric and Young Adult (&lt;40 years)</t>
  </si>
  <si>
    <t>Ewing's Sarcoma</t>
  </si>
  <si>
    <t>Unknown</t>
  </si>
  <si>
    <t>R01CA169345</t>
  </si>
  <si>
    <t>Analysis of STAG2 Inactivation and Aneuploidy in Human Cancer</t>
  </si>
  <si>
    <t>Sample Is Normal</t>
  </si>
  <si>
    <t>30 to 34 years</t>
  </si>
  <si>
    <t>Rhabdomyosarcoma</t>
  </si>
  <si>
    <t>Pelvis</t>
  </si>
  <si>
    <t>Paratesticular</t>
  </si>
  <si>
    <t>Head and Neck</t>
  </si>
  <si>
    <t>Bladder</t>
  </si>
  <si>
    <t>Abdominal Wall</t>
  </si>
  <si>
    <t>Extremity</t>
  </si>
  <si>
    <t>Testis-Paratestis</t>
  </si>
  <si>
    <t>Orbit</t>
  </si>
  <si>
    <t>Perineal</t>
  </si>
  <si>
    <t>Forearm</t>
  </si>
  <si>
    <t>Right Calf</t>
  </si>
  <si>
    <t>Nasal Cavity</t>
  </si>
  <si>
    <t>Trunk</t>
  </si>
  <si>
    <t>Right Thigh</t>
  </si>
  <si>
    <t>Nasopharynx</t>
  </si>
  <si>
    <t>Retroperitoneum</t>
  </si>
  <si>
    <t>Lower Limb</t>
  </si>
  <si>
    <t>Hand</t>
  </si>
  <si>
    <t>Paranasal Sinus</t>
  </si>
  <si>
    <t>Pleura</t>
  </si>
  <si>
    <t>Left Thigh</t>
  </si>
  <si>
    <t>Left Gluteus</t>
  </si>
  <si>
    <t>Cervical Node</t>
  </si>
  <si>
    <t>Left Triceps</t>
  </si>
  <si>
    <t>Left Testis</t>
  </si>
  <si>
    <t xml:space="preserve">Retroperitoneal  </t>
  </si>
  <si>
    <t>Parameningeal</t>
  </si>
  <si>
    <t>Face</t>
  </si>
  <si>
    <t>Right Orbit</t>
  </si>
  <si>
    <t>Intrahepatic Bile Duct</t>
  </si>
  <si>
    <t>Buccal Mucosa</t>
  </si>
  <si>
    <t>Oropharynx</t>
  </si>
  <si>
    <t>Left Orbital</t>
  </si>
  <si>
    <t>Paraspinal</t>
  </si>
  <si>
    <t>Middle Ear, Eustachian Tube, Mastoid</t>
  </si>
  <si>
    <t>Left Chest, Diaphram</t>
  </si>
  <si>
    <t>Infratemporal fossa</t>
  </si>
  <si>
    <t>Vagina</t>
  </si>
  <si>
    <t>Mandible</t>
  </si>
  <si>
    <t>Soft tissue right Hip</t>
  </si>
  <si>
    <t>Left Scapula</t>
  </si>
  <si>
    <t>Abdomen</t>
  </si>
  <si>
    <t>Pelvis, Uterine</t>
  </si>
  <si>
    <t>Thigh</t>
  </si>
  <si>
    <t>Vulva</t>
  </si>
  <si>
    <t>Cheek</t>
  </si>
  <si>
    <t>Mediastinum</t>
  </si>
  <si>
    <t>Pterygopalatine</t>
  </si>
  <si>
    <t>Soft Tissue Perineum</t>
  </si>
  <si>
    <t>Distal Femur</t>
  </si>
  <si>
    <t>Right Shoulder</t>
  </si>
  <si>
    <t>Right Parapharyngeal</t>
  </si>
  <si>
    <t>Abdomen, Urachal Mass</t>
  </si>
  <si>
    <t>Omentum</t>
  </si>
  <si>
    <t>Renal</t>
  </si>
  <si>
    <t>Abdomen/Trunk</t>
  </si>
  <si>
    <t>Retroperitoneal Pelvis</t>
  </si>
  <si>
    <t>Pelvis/Labia</t>
  </si>
  <si>
    <t>Pelvis/Perineal</t>
  </si>
  <si>
    <t>Abdomen/Diaphram</t>
  </si>
  <si>
    <t>Pelvis/Buttock</t>
  </si>
  <si>
    <t>Uterus</t>
  </si>
  <si>
    <t>Retroperitoneal</t>
  </si>
  <si>
    <t>Parapharyngeal</t>
  </si>
  <si>
    <t>Paravertebral</t>
  </si>
  <si>
    <t>Chest Wall</t>
  </si>
  <si>
    <t>U10CA098543</t>
  </si>
  <si>
    <t>Children's Oncology Group Chair's Grant</t>
  </si>
  <si>
    <t>Leukemia</t>
  </si>
  <si>
    <t>Lymphoma</t>
  </si>
  <si>
    <t>Other Hematological Malignancy</t>
  </si>
  <si>
    <t>Brain Tumor</t>
  </si>
  <si>
    <t>Neuroblastoma</t>
  </si>
  <si>
    <t>Sarcoma</t>
  </si>
  <si>
    <t>Renal Tumor</t>
  </si>
  <si>
    <t>Liver Tumor</t>
  </si>
  <si>
    <t>Ovarian Tumor</t>
  </si>
  <si>
    <t>Other Solid Tumor</t>
  </si>
  <si>
    <t>UM1HG006508</t>
  </si>
  <si>
    <t>Exploring Precision Cancer Medicine for Sarcoma and Rare Cancers</t>
  </si>
  <si>
    <t>Case Age Average</t>
  </si>
  <si>
    <t>Case Age Maximum</t>
  </si>
  <si>
    <t>Case Age Minimum</t>
  </si>
  <si>
    <t>35 to 39 years</t>
  </si>
  <si>
    <t>Liver</t>
  </si>
  <si>
    <t>Fibrolamellar Hepatocellular Carcinoma</t>
  </si>
  <si>
    <t>UL1TR000043</t>
  </si>
  <si>
    <t>Transforming Translational Science and Education to Benefit Human Health</t>
  </si>
  <si>
    <t>Diffuse Intrinsic Pontine Glioma</t>
  </si>
  <si>
    <t>Brain</t>
  </si>
  <si>
    <t>K08NS070926</t>
  </si>
  <si>
    <t>Precursor cell-niche interactions and the genesis of brainstem gliomas</t>
  </si>
  <si>
    <t>Hispanic or Latino</t>
  </si>
  <si>
    <t>Not Hispanic or Latino</t>
  </si>
  <si>
    <t>_ALL</t>
  </si>
  <si>
    <t>American Indian or Alaska Native</t>
  </si>
  <si>
    <t>Asian</t>
  </si>
  <si>
    <t>Black or African American</t>
  </si>
  <si>
    <t>White</t>
  </si>
  <si>
    <t>More Than One Race</t>
  </si>
  <si>
    <t>Wilms tumor</t>
  </si>
  <si>
    <t>Pilocytic astrocytoma</t>
  </si>
  <si>
    <t>Medulloblastoma</t>
  </si>
  <si>
    <t>Ewing sarcoma</t>
  </si>
  <si>
    <t>Hepatoblastoma</t>
  </si>
  <si>
    <t>Ependymoma</t>
  </si>
  <si>
    <t>Mucoepidermoid Carcinoma</t>
  </si>
  <si>
    <t>Ependymoma, anaplastic</t>
  </si>
  <si>
    <t>Ganglioneuroblastoma</t>
  </si>
  <si>
    <t>Immature Teratoma</t>
  </si>
  <si>
    <t>PNET</t>
  </si>
  <si>
    <t>Rhabdomyosarcoma, Embryonal</t>
  </si>
  <si>
    <t>Malignant Mixed Germ Cell Tumor</t>
  </si>
  <si>
    <t>Pheochromocytoma</t>
  </si>
  <si>
    <t>Yolk Sac Tumor/ Teratoma</t>
  </si>
  <si>
    <t>Renal Cell Carcinoma</t>
  </si>
  <si>
    <t>Dysgerminoma</t>
  </si>
  <si>
    <t>Mixed Germ Cell Tumor</t>
  </si>
  <si>
    <t>Adrenal Cortical Carcinoma</t>
  </si>
  <si>
    <t>Yolk Sac Tumor</t>
  </si>
  <si>
    <t>GBM</t>
  </si>
  <si>
    <t>Alveolar Soft Part Sarcoma</t>
  </si>
  <si>
    <t>Undifferentiated Sarcoma</t>
  </si>
  <si>
    <t>Mixed Malignant Germ Cell Tumor</t>
  </si>
  <si>
    <t>Choroid Plexus Carcinoma</t>
  </si>
  <si>
    <t>Glioblastoma Multiforme</t>
  </si>
  <si>
    <t>Synovial Sarcoma</t>
  </si>
  <si>
    <t>Myxopapillary Ependymoma</t>
  </si>
  <si>
    <t>Ganglioglioma</t>
  </si>
  <si>
    <t>Osteoblastic Osteosarcoma</t>
  </si>
  <si>
    <t>ATRT</t>
  </si>
  <si>
    <t>Anaplastic Medulloblastoma</t>
  </si>
  <si>
    <t>Malignant Peripheral Nerve Sheath Tumor</t>
  </si>
  <si>
    <t>Low Grade Glioma</t>
  </si>
  <si>
    <t>Brain, Supratentorial Tumor</t>
  </si>
  <si>
    <t>Nut Midline Carcinoma</t>
  </si>
  <si>
    <t>High Grade Spindle Neoplasm</t>
  </si>
  <si>
    <t>Pericytoma</t>
  </si>
  <si>
    <t>Secondary Chondroblastic Osteosarcoma</t>
  </si>
  <si>
    <t>Pleuropulmonary Blastoma</t>
  </si>
  <si>
    <t>Glioneurocytic Tumor</t>
  </si>
  <si>
    <t>Anaplastic Oligodendroglioma</t>
  </si>
  <si>
    <t>Solid Pseudopapillary Tumor of Pancrease</t>
  </si>
  <si>
    <t>0</t>
  </si>
  <si>
    <t>Incorporation of Genomic Sequencing into Pediatric Cancer Care</t>
  </si>
  <si>
    <t>U01HG006485</t>
  </si>
  <si>
    <t>https://www.ncbi.nlm.nih.gov/bioproject/301078</t>
  </si>
  <si>
    <t>SRA Study Identifier</t>
  </si>
  <si>
    <t>SRP068572</t>
  </si>
  <si>
    <t>Tuberous Sclerosis Complex</t>
  </si>
  <si>
    <t>Other</t>
  </si>
  <si>
    <t>Clinical Trial Identifier</t>
  </si>
  <si>
    <t>NCT01853345</t>
  </si>
  <si>
    <t>R01CA197398</t>
  </si>
  <si>
    <t>Computational Model of Autophagy-Mediated Survival in Chemoresistant Lung Cancer</t>
  </si>
  <si>
    <t>SNP Array</t>
  </si>
  <si>
    <t>Methylation Array</t>
  </si>
  <si>
    <t>Targeted Sequencing</t>
  </si>
  <si>
    <t>R01CA124709</t>
  </si>
  <si>
    <t>The Genetic Basis of Neuroblastoma Tumorigenesis</t>
  </si>
  <si>
    <t>T-Cell Acute Lymphoblastic Leukemia</t>
  </si>
  <si>
    <t>Bone Marrow</t>
  </si>
  <si>
    <t>Peripheral Blood</t>
  </si>
  <si>
    <t>P30CA021765</t>
  </si>
  <si>
    <t>Cancer Center Support Grant (CCSG)</t>
  </si>
  <si>
    <t>GEO Study Identifier</t>
  </si>
  <si>
    <t>GSE28703</t>
  </si>
  <si>
    <t>GSE33315</t>
  </si>
  <si>
    <t>Greater than 39 years</t>
  </si>
  <si>
    <t>Hypodiploid ALL</t>
  </si>
  <si>
    <t>Adult ALL</t>
  </si>
  <si>
    <t>Cell Line</t>
  </si>
  <si>
    <t>GSE27237</t>
  </si>
  <si>
    <t>GSE38463</t>
  </si>
  <si>
    <t>Not Available</t>
  </si>
  <si>
    <t>SNP Profiling</t>
  </si>
  <si>
    <t>Retinoblastoma</t>
  </si>
  <si>
    <t>Eye</t>
  </si>
  <si>
    <t>R01EY018599</t>
  </si>
  <si>
    <t>Proliferation and Differentiation of Retinal Stem Cells</t>
  </si>
  <si>
    <t>Posterior Fossa</t>
  </si>
  <si>
    <t>R01CA129541</t>
  </si>
  <si>
    <t>An Investigation of Radial Glia as the Source of Ependymoma Stem Cells</t>
  </si>
  <si>
    <t>GSE37418</t>
  </si>
  <si>
    <t>Acute Megakaryoblastic Leukemia</t>
  </si>
  <si>
    <t>P30CA016672</t>
  </si>
  <si>
    <t>Cancer Center Support (Core) Grant</t>
  </si>
  <si>
    <t>GSE35203</t>
  </si>
  <si>
    <t>Core Binding Factor Leukemia</t>
  </si>
  <si>
    <t>Sample Anatomic Site</t>
  </si>
  <si>
    <t>Acute Lymphoblastic Leukemia </t>
  </si>
  <si>
    <t>Pharmacokinetics Shared Resources Core</t>
  </si>
  <si>
    <t>U01GM092666</t>
  </si>
  <si>
    <t>PAAR4Kids-Pharmacogenomics of Anticancer Agents Research in Children</t>
  </si>
  <si>
    <t>U54HG003067</t>
  </si>
  <si>
    <t>Large Scale Sequencing and Analysis of Genomes</t>
  </si>
  <si>
    <t>R01CA109467</t>
  </si>
  <si>
    <t>Genomic Analysis of Medulloblastomas</t>
  </si>
  <si>
    <t>R01CA105607</t>
  </si>
  <si>
    <t>Genomic-wide Kinase Sequencing of Pediatric Brain Tumors</t>
  </si>
  <si>
    <t>Rhabdoid Tumor</t>
  </si>
  <si>
    <t>Blood</t>
  </si>
  <si>
    <t>Kidney</t>
  </si>
  <si>
    <t>Soft Tissue</t>
  </si>
  <si>
    <t>Thoracic</t>
  </si>
  <si>
    <t>Supraclavicular</t>
  </si>
  <si>
    <t>R01CA113794</t>
  </si>
  <si>
    <t>The function of Snf5 (SMARCB1), an epigenetic tumor suppressor</t>
  </si>
  <si>
    <t>R01CA046274</t>
  </si>
  <si>
    <t>Genetics of pediatric rhabdoid tumors</t>
  </si>
  <si>
    <t>Hyperdiploid Acute Lymphoblastic Leukemia</t>
  </si>
  <si>
    <t>GSE33772</t>
  </si>
  <si>
    <t>R01HL111190</t>
  </si>
  <si>
    <t>FGF9 Regulation of Lung Development and Pathogenesis of Pleuropulmonary Blastoma</t>
  </si>
  <si>
    <t>R01HL109265</t>
  </si>
  <si>
    <t>Mechanisms of Dicer1 Function in Lung Organogenesis and Cystic Lung Disease</t>
  </si>
  <si>
    <t>R01CA143167</t>
  </si>
  <si>
    <t>DICER1 and the Pleuropulmonary Blastoma Family Cancer Syndrome</t>
  </si>
  <si>
    <t>Lung</t>
  </si>
  <si>
    <t>Neurofibromatosis Type 1 (NF1)</t>
  </si>
  <si>
    <t>Hypothalamus</t>
  </si>
  <si>
    <t>Temporal Lobe</t>
  </si>
  <si>
    <t>Lower Medulla</t>
  </si>
  <si>
    <t>R01CA180006</t>
  </si>
  <si>
    <t>Cancer Susceptibility Variant Discovery in High Throughput Sequencing Data</t>
  </si>
  <si>
    <t>Diffuse Pediatric Low-Grade Gliomas</t>
  </si>
  <si>
    <t>Left Parietal Lobe</t>
  </si>
  <si>
    <t>P01CA142536</t>
  </si>
  <si>
    <t>Therapeutic Opportunities for Pediatric Astrocytoma</t>
  </si>
  <si>
    <t>GSE45843</t>
  </si>
  <si>
    <t xml:space="preserve">No </t>
  </si>
  <si>
    <t>NCT00005585</t>
  </si>
  <si>
    <t>NCT00005596</t>
  </si>
  <si>
    <t>R01CA036401</t>
  </si>
  <si>
    <t>Pharmacogenomics of Childhood Leukemia ALL</t>
  </si>
  <si>
    <t>U10CA098413</t>
  </si>
  <si>
    <t>Children's Oncology Group Statistics and Data Center Grant</t>
  </si>
  <si>
    <t>U24CA114766</t>
  </si>
  <si>
    <t>Support for Human Specimen Banking in NCI-Sponsored Clinical Trials-(CGB)</t>
  </si>
  <si>
    <t>Acute Lymphoblastic Leukemia</t>
  </si>
  <si>
    <t>R01CA142665</t>
  </si>
  <si>
    <t>Glucocorticoids in Lymphoblastic Leukemia</t>
  </si>
  <si>
    <t>R21CA158568</t>
  </si>
  <si>
    <t>PDE4B and pharmacoethnicity of childhood leukemia</t>
  </si>
  <si>
    <t>RC4CA156449</t>
  </si>
  <si>
    <t>Pharmacogenomics of Racial Disparities in Childhood Leukemia Outcomes</t>
  </si>
  <si>
    <t>Intracranial Germcell Tumor</t>
  </si>
  <si>
    <t>5U54HG003273</t>
  </si>
  <si>
    <t>The Human Genome Sequencing Center</t>
  </si>
  <si>
    <t>Chronic Lymphocytic Leukemia</t>
  </si>
  <si>
    <t>Saliva</t>
  </si>
  <si>
    <t>R21CA152613</t>
  </si>
  <si>
    <t>Biomarkers of Disease Progression in CLL</t>
  </si>
  <si>
    <t>P01CA081534</t>
  </si>
  <si>
    <t>Chronic Lymphocytic Leukemia Research Consortium</t>
  </si>
  <si>
    <t>Wilms Tumor</t>
  </si>
  <si>
    <t>RP110394</t>
  </si>
  <si>
    <t>Cancer Prevention and Research Institute of Texas</t>
  </si>
  <si>
    <t>GSE56955</t>
  </si>
  <si>
    <t>Ewing Sarcoma</t>
  </si>
  <si>
    <t>Femur</t>
  </si>
  <si>
    <t>Tibia</t>
  </si>
  <si>
    <t>Fibula</t>
  </si>
  <si>
    <t>Iliac Bone</t>
  </si>
  <si>
    <t>Clavicle</t>
  </si>
  <si>
    <t>Pubic Bone</t>
  </si>
  <si>
    <t>Iliac Crest</t>
  </si>
  <si>
    <t>Rib</t>
  </si>
  <si>
    <t>Gluteus Muscle</t>
  </si>
  <si>
    <t>Vertebral Body</t>
  </si>
  <si>
    <t>Scalp</t>
  </si>
  <si>
    <t>Thorax</t>
  </si>
  <si>
    <t>Shoulder</t>
  </si>
  <si>
    <t>Parasacral</t>
  </si>
  <si>
    <t>Buttock</t>
  </si>
  <si>
    <t>Mediastinum and Lungs</t>
  </si>
  <si>
    <t>Scapula</t>
  </si>
  <si>
    <t>Humerus</t>
  </si>
  <si>
    <t>Neck</t>
  </si>
  <si>
    <t>Sacrum</t>
  </si>
  <si>
    <t>Talus</t>
  </si>
  <si>
    <t>SU2C-AACR-IRG0509</t>
  </si>
  <si>
    <t>Stand Up To Cancer Innovative Research Grant</t>
  </si>
  <si>
    <t>R01CA114102</t>
  </si>
  <si>
    <t>The RB pathway in liver cancer</t>
  </si>
  <si>
    <t>Craniopharyngioma</t>
  </si>
  <si>
    <t>Pediatric Neuroblastoma</t>
  </si>
  <si>
    <t>NA</t>
  </si>
  <si>
    <t>Desmoplastic Small Round Cell Tumor</t>
  </si>
  <si>
    <t>Transitional Cell Carcinoma</t>
  </si>
  <si>
    <t>Neuroendocrine Tumors</t>
  </si>
  <si>
    <t>Left Lung</t>
  </si>
  <si>
    <t xml:space="preserve">Abdomen </t>
  </si>
  <si>
    <t>Left Chest</t>
  </si>
  <si>
    <t>Breast</t>
  </si>
  <si>
    <t>Tumor</t>
  </si>
  <si>
    <t>Lymph Node</t>
  </si>
  <si>
    <t>Lung, Brain</t>
  </si>
  <si>
    <t>Pancreas</t>
  </si>
  <si>
    <t>Adrenal, Brain</t>
  </si>
  <si>
    <t>Left Mediastinum</t>
  </si>
  <si>
    <t>Pericardium</t>
  </si>
  <si>
    <t>Left Femur</t>
  </si>
  <si>
    <t>Ilium</t>
  </si>
  <si>
    <t>Thyroid</t>
  </si>
  <si>
    <t>Right Suprarenal Gland</t>
  </si>
  <si>
    <t>Adrenal Gland</t>
  </si>
  <si>
    <t>Left Shoulder</t>
  </si>
  <si>
    <t>Diaphragm</t>
  </si>
  <si>
    <t>Right Eye</t>
  </si>
  <si>
    <t>Left Axillary Node</t>
  </si>
  <si>
    <t>Parotid Lymph Node</t>
  </si>
  <si>
    <t>Left Clavicle</t>
  </si>
  <si>
    <t>Left Back</t>
  </si>
  <si>
    <t>NCT01109394</t>
  </si>
  <si>
    <t>ZIABC010998</t>
  </si>
  <si>
    <t>Identification of Novel Mutations In Pediatric Cancers</t>
  </si>
  <si>
    <t>ZIABC011002</t>
  </si>
  <si>
    <t>Bioinformatics: Systems Biology of Pediatric Cancers</t>
  </si>
  <si>
    <t>Pediatric Low-Grade Gliomas</t>
  </si>
  <si>
    <t>R01NS085336</t>
  </si>
  <si>
    <t>Pediatric low-grade gliomas: biology and molecular targeting.</t>
  </si>
  <si>
    <t>GSE75796</t>
  </si>
  <si>
    <t>Chromatin DNA Sequencing</t>
  </si>
  <si>
    <t>Peripheral Blood Lymphocytes</t>
  </si>
  <si>
    <t>R01CA185486</t>
  </si>
  <si>
    <t>(PQB5) Reconstruction of Evolutionary Networks using Cross-Sectional Genomic Data</t>
  </si>
  <si>
    <t>R01CA179044</t>
  </si>
  <si>
    <t>Identification and modeling of driver genetic modules in glioblastoma</t>
  </si>
  <si>
    <t>Burkitt Lymphoma</t>
  </si>
  <si>
    <t>Jaw</t>
  </si>
  <si>
    <t>Jaw and Blood</t>
  </si>
  <si>
    <t>R01CA134051</t>
  </si>
  <si>
    <t>T Cell Immunity in Endemic Burkitt Lymphoma</t>
  </si>
  <si>
    <t>R01CA189806</t>
  </si>
  <si>
    <t>Impact of malaria on shaping immunity to EBV in the etiology of Burkitt lymphoma</t>
  </si>
  <si>
    <t>Testicular Germ Cell Tumors</t>
  </si>
  <si>
    <t>U01CA164947</t>
  </si>
  <si>
    <t>Post genome wide association studies in testicular germ cell tumors</t>
  </si>
  <si>
    <t>R01CA114478</t>
  </si>
  <si>
    <t>Inherited genetic variation and predisposition to testicular germ cell tumor</t>
  </si>
  <si>
    <t>T-cell Acute Lymphoblastic Leukemia</t>
  </si>
  <si>
    <t>Thymus</t>
  </si>
  <si>
    <t>R01CA193651</t>
  </si>
  <si>
    <t>Defining and targeting asparaginase resistance mechanisms in high-risk acute leukemias</t>
  </si>
  <si>
    <t>R21CA167124</t>
  </si>
  <si>
    <t>Discovery and Targeting of Apoptosis Resistance Mechanisms in High-Risk T-ALL</t>
  </si>
  <si>
    <t>Mouth</t>
  </si>
  <si>
    <t>GSE35163</t>
  </si>
  <si>
    <t>HHSN261201100063C</t>
  </si>
  <si>
    <t>Intramural Research Program of the Division of Cancer Epidemiology and Genetics, NCI</t>
  </si>
  <si>
    <t>HHSN261201100007I</t>
  </si>
  <si>
    <t>Hemangioma</t>
  </si>
  <si>
    <t>X01HL140519-01</t>
  </si>
  <si>
    <t>Gabriella Miller Kids First Pediatric Research Program</t>
  </si>
  <si>
    <t>Renal Medullary Carcinoma</t>
  </si>
  <si>
    <t>Kidney; Cell Line</t>
  </si>
  <si>
    <t>Pleural Fluid; Cell Line</t>
  </si>
  <si>
    <t>U01CA176058</t>
  </si>
  <si>
    <t>The Dana-Farber Cancer Institute Cancer Target Discovery and Development Center</t>
  </si>
  <si>
    <t>K12HD052896</t>
  </si>
  <si>
    <t>Child Health ResearcH Career Development Award (CHRCDA) Program (K12)</t>
  </si>
  <si>
    <t>132943-MRSG-18-202-01-TBG</t>
  </si>
  <si>
    <t>American Cancer Society</t>
  </si>
  <si>
    <t>GSE111787</t>
  </si>
  <si>
    <t>Pilocytic Astrocytoma</t>
  </si>
  <si>
    <t>Mixed Glial-Neuronal Tumor</t>
  </si>
  <si>
    <t>Atypical Teratoid/Rhabdoid Tumor</t>
  </si>
  <si>
    <t>Glioneuronal Tumor</t>
  </si>
  <si>
    <t>Neuroepithelial Tumor</t>
  </si>
  <si>
    <t>Glioblastoma, NOS</t>
  </si>
  <si>
    <t>Low Grade Neuroepithelial Tumor</t>
  </si>
  <si>
    <t>Metastatic Neuroblastoma</t>
  </si>
  <si>
    <t>Alveolar Rhabdomyosarcoma</t>
  </si>
  <si>
    <t>Germinoma</t>
  </si>
  <si>
    <t>Medulloblastoma, WNT</t>
  </si>
  <si>
    <t>Dysembryoplastic Neuroepithelial Tumor</t>
  </si>
  <si>
    <t>Oligodendroglioma</t>
  </si>
  <si>
    <t>P30CA016058</t>
  </si>
  <si>
    <t>Cancer Center Support Grant</t>
  </si>
  <si>
    <t>R01GM118568</t>
  </si>
  <si>
    <t>Hardening and Scaling Core Genomics Software</t>
  </si>
  <si>
    <t>R01HG006677</t>
  </si>
  <si>
    <t>Computational Methods for Genome Assembly, Transcript Assembly, and Gene Discovery</t>
  </si>
  <si>
    <t>Brain, Posterior Fossa</t>
  </si>
  <si>
    <t>Brain, Frontal Lobe</t>
  </si>
  <si>
    <t>Brain, Temporal Lobe</t>
  </si>
  <si>
    <t>Brain Stem</t>
  </si>
  <si>
    <t>Brain, Cerebellum</t>
  </si>
  <si>
    <t>Brain, Parietal Lobe</t>
  </si>
  <si>
    <t>Buccal Swab</t>
  </si>
  <si>
    <t>Brain, Thalamus</t>
  </si>
  <si>
    <t>Buccal Cells</t>
  </si>
  <si>
    <t>Brain, NOS</t>
  </si>
  <si>
    <t>Brain, Suprasellar Region</t>
  </si>
  <si>
    <t>Brain, Right Frontal Lobe</t>
  </si>
  <si>
    <t>Spinal Cord</t>
  </si>
  <si>
    <t>Skull</t>
  </si>
  <si>
    <t>Brain, Third Ventricle</t>
  </si>
  <si>
    <t>Brain, Basal Ganglia</t>
  </si>
  <si>
    <t>Left Leg</t>
  </si>
  <si>
    <t>Brain, Cerebrum</t>
  </si>
  <si>
    <t>Kidney, Right</t>
  </si>
  <si>
    <t>Brain, Fourth Ventricle</t>
  </si>
  <si>
    <t>Brain, Cerebral Lobe and Parietal</t>
  </si>
  <si>
    <t>Brain, Right Parietal Lobe</t>
  </si>
  <si>
    <t>Skin, Back and Intraspinal Tissue</t>
  </si>
  <si>
    <t>Brain, Left Parietal-Occipital Region</t>
  </si>
  <si>
    <t>Mass, Left retroauricular Region</t>
  </si>
  <si>
    <t>Superior Medial Orbital Lesion</t>
  </si>
  <si>
    <t>Lymph Node, Left Inguinal</t>
  </si>
  <si>
    <t>Brain, Temporal Lobe/Lateral Atrium</t>
  </si>
  <si>
    <t>Brain, Left Centrum Semiovale</t>
  </si>
  <si>
    <t>Brain Stem, Medulla</t>
  </si>
  <si>
    <t>Kidney, NOS</t>
  </si>
  <si>
    <t>Thorax, NOS</t>
  </si>
  <si>
    <t>Brain, Right Middle Temporal Gyrus</t>
  </si>
  <si>
    <t>Soft Tissue, Face</t>
  </si>
  <si>
    <t>Lung, Upper Lobe</t>
  </si>
  <si>
    <t>Lung, Right Lower Lobe</t>
  </si>
  <si>
    <t>Brain, Left Hemisphere</t>
  </si>
  <si>
    <t>Bone, Ischium</t>
  </si>
  <si>
    <t>Cerebrospinal Fluid</t>
  </si>
  <si>
    <t>K08CA226237</t>
  </si>
  <si>
    <t>Elucidating transcription regulation by epigenetics in neuroblastoma</t>
  </si>
  <si>
    <t>K12CA139160</t>
  </si>
  <si>
    <t>Developing an Oncology Workforce for the 21st Century</t>
  </si>
  <si>
    <t>UL1TR002389</t>
  </si>
  <si>
    <t>ITM 2.0: Advancing Translational Science in Metropolitan Chicago</t>
  </si>
  <si>
    <t>Thalamus</t>
  </si>
  <si>
    <t>R01CA215489</t>
  </si>
  <si>
    <t>MYB family alterations in pediatric gliomas</t>
  </si>
  <si>
    <t>Melanoma</t>
  </si>
  <si>
    <t>Clear Cell Sarcoma</t>
  </si>
  <si>
    <t>Endodermal Sinus Tumor</t>
  </si>
  <si>
    <t>Teratoma</t>
  </si>
  <si>
    <t>Cerebellum</t>
  </si>
  <si>
    <t>Skeletal Muscle</t>
  </si>
  <si>
    <t>Prostate</t>
  </si>
  <si>
    <t>Cerebrum</t>
  </si>
  <si>
    <t>Ileum</t>
  </si>
  <si>
    <t>Stomach</t>
  </si>
  <si>
    <t>Heart</t>
  </si>
  <si>
    <t>Testis</t>
  </si>
  <si>
    <t>Ureter</t>
  </si>
  <si>
    <t>Pancrease</t>
  </si>
  <si>
    <t>Ovary</t>
  </si>
  <si>
    <t>Spleen</t>
  </si>
  <si>
    <t>Descending Colon</t>
  </si>
  <si>
    <t>Colon</t>
  </si>
  <si>
    <t>Ascending Colon</t>
  </si>
  <si>
    <t>Grant</t>
  </si>
  <si>
    <t>Intramural Research Program of the Center for Cancer Research, NCI</t>
  </si>
  <si>
    <t>Acute Lymphocytic Leukemia</t>
  </si>
  <si>
    <t>R35CA210065</t>
  </si>
  <si>
    <t>Molecular pathways and targeted therapies in human leukemia</t>
  </si>
  <si>
    <t>ZIABC011423</t>
  </si>
  <si>
    <t>Epigenetic studies in rhabdomyosarcoma</t>
  </si>
  <si>
    <t>R21CA150091</t>
  </si>
  <si>
    <t>DNA methylation-based assays for detecting disease spread in rhabdomyosarcoma</t>
  </si>
  <si>
    <t>Brain Neoplasms</t>
  </si>
  <si>
    <t>Glioblastoma</t>
  </si>
  <si>
    <t>Native Hawaiian or Other Pacific Islander</t>
  </si>
  <si>
    <t>NCT01355679</t>
  </si>
  <si>
    <t>NCT01802567</t>
  </si>
  <si>
    <t>NCT02162732</t>
  </si>
  <si>
    <t>Spine</t>
  </si>
  <si>
    <t>Retroperitoneal Mass</t>
  </si>
  <si>
    <t>Paraspinal Mass</t>
  </si>
  <si>
    <t>Testicle</t>
  </si>
  <si>
    <t>Intraspinal Tumor</t>
  </si>
  <si>
    <t>Bone Core</t>
  </si>
  <si>
    <t>Bone</t>
  </si>
  <si>
    <t>Ileac Bone</t>
  </si>
  <si>
    <t>Nasopharyngeal</t>
  </si>
  <si>
    <t>Brachial Plexus</t>
  </si>
  <si>
    <t>Facial Muscle</t>
  </si>
  <si>
    <t>Peritoneum</t>
  </si>
  <si>
    <t>Forearm Mass</t>
  </si>
  <si>
    <t>Triceps</t>
  </si>
  <si>
    <t>Maxilla</t>
  </si>
  <si>
    <t>Right Leg</t>
  </si>
  <si>
    <t>U10CA180886</t>
  </si>
  <si>
    <t>COG NCTN Network Group Operations Center</t>
  </si>
  <si>
    <t>U10CA180899</t>
  </si>
  <si>
    <t>Children's Oncology Group Statistics and Data Center</t>
  </si>
  <si>
    <t>UM1HG008898</t>
  </si>
  <si>
    <t>Genomic Architecture of Common Disease in Diverse Populations</t>
  </si>
  <si>
    <t>Bone Marrow or Peripheral Blood</t>
  </si>
  <si>
    <t>NCT00400946</t>
  </si>
  <si>
    <t>R25CA094061</t>
  </si>
  <si>
    <t>Training Program in Cancer-Related Population Sciences</t>
  </si>
  <si>
    <t>5P01CA068484</t>
  </si>
  <si>
    <t>Therapeutic Index of Acute Lymphoblastic Leukemia</t>
  </si>
  <si>
    <t>P30CA016056</t>
  </si>
  <si>
    <t>Roswell Park Cancer Center Support Grant</t>
  </si>
  <si>
    <t>R03CA223730</t>
  </si>
  <si>
    <t>Genetic underpinnings of ethnic disparities in bone toxicities between Hispanic and non-Hispanic children treated for acute lymphoblastic leukemia</t>
  </si>
  <si>
    <t>Hodgkin Lymphoma</t>
  </si>
  <si>
    <t>NCT01626495</t>
  </si>
  <si>
    <t>NCT02906371</t>
  </si>
  <si>
    <t>U01CA232361</t>
  </si>
  <si>
    <t>Defining and overcoming intrinsic T cell dysfunction to enable pediatric immunotherapy</t>
  </si>
  <si>
    <t>U2CCA233285</t>
  </si>
  <si>
    <t>Center for pediatric tumor cell atlas</t>
  </si>
  <si>
    <t>Pediatric High-Grade Glioma</t>
  </si>
  <si>
    <t>Midline</t>
  </si>
  <si>
    <t>Hemispheric</t>
  </si>
  <si>
    <t>NCT01182350</t>
  </si>
  <si>
    <t>5R01CA219943</t>
  </si>
  <si>
    <t>Characterizing TP53 and PPM1D mutations as resistance drivers to radiation therapy in Diffuse Intrinsic Pontine Gliomas</t>
  </si>
  <si>
    <t>GSE128745</t>
  </si>
  <si>
    <t>GSE54792</t>
  </si>
  <si>
    <t>GSE126319</t>
  </si>
  <si>
    <t>GSE77565</t>
  </si>
  <si>
    <t>Pheochromocytoma and Paraganglioma</t>
  </si>
  <si>
    <t>Carotid Body</t>
  </si>
  <si>
    <t>Z1AHD008735</t>
  </si>
  <si>
    <t>Intramural Research Program of the NIH</t>
  </si>
  <si>
    <t>Seminoma</t>
  </si>
  <si>
    <t>Embryonal Carcinoma</t>
  </si>
  <si>
    <t>Blue Cell Tumor Arising in Teratoma</t>
  </si>
  <si>
    <t>Sample Analyte Type</t>
  </si>
  <si>
    <t>RNA</t>
  </si>
  <si>
    <t>R01CA151284</t>
  </si>
  <si>
    <t>Molecular Epidemiology of Pediatric Germ Cell Tumors</t>
  </si>
  <si>
    <t>R01CA135731</t>
  </si>
  <si>
    <t>Generation and Rapid Mapping of Low-Penetrance Disease Alleles in Zebrafish</t>
  </si>
  <si>
    <t>Thalamic Diffuse Midline Glioma</t>
  </si>
  <si>
    <t>DNA</t>
  </si>
  <si>
    <t>HHSN261200800001E</t>
  </si>
  <si>
    <t>Federal Contract Award</t>
  </si>
  <si>
    <t>B-Lymphoblastic Leukemia</t>
  </si>
  <si>
    <t>P30CA086862</t>
  </si>
  <si>
    <t>Control</t>
  </si>
  <si>
    <t>GSE196420</t>
  </si>
  <si>
    <t>NCT00003958</t>
  </si>
  <si>
    <t>NCT00354835</t>
  </si>
  <si>
    <t>NCT00919269</t>
  </si>
  <si>
    <t>Serum</t>
  </si>
  <si>
    <t>DNA/RNA</t>
  </si>
  <si>
    <t>5R01CA140729-10 </t>
  </si>
  <si>
    <t>Drug resistant pathways in relapsed acute lymphoblastic leukemia (ALL)</t>
  </si>
  <si>
    <t>GSE149159</t>
  </si>
  <si>
    <t>SRP257951</t>
  </si>
  <si>
    <t>NCT02101853</t>
  </si>
  <si>
    <t>Acute Myeloid Leukemia</t>
  </si>
  <si>
    <t>R01DK114468-01</t>
  </si>
  <si>
    <t>Defining the Niche-dependent Role of RNA Editing in Aged and MDS Hematopoietic Stem and Progenitor Cell Dysfunction</t>
  </si>
  <si>
    <t>R01CA205944</t>
  </si>
  <si>
    <t>Characterization of the Role of ADAR1 in Oncogenic Transformation of Progenitors</t>
  </si>
  <si>
    <t>X01HD107380</t>
  </si>
  <si>
    <t>Back</t>
  </si>
  <si>
    <t>K08CA201638</t>
  </si>
  <si>
    <t>Elucidating and exploiting the mechanisms by which IL-6 and IL-8 facilitate osteosarcoma metastasis</t>
  </si>
  <si>
    <t>R01CA260178 </t>
  </si>
  <si>
    <t>Targeting cooperative mechanisms of metastatic colonization in osteosarcoma</t>
  </si>
  <si>
    <t>U24CA248453</t>
  </si>
  <si>
    <t>Comprehensive and Robust Tools for Analysis of Tumor Heterogeneity and Evolution</t>
  </si>
  <si>
    <t>0 to 9 years</t>
  </si>
  <si>
    <t>Greater than 10 years</t>
  </si>
  <si>
    <t>Embryonal Rhabdomyosarcoma</t>
  </si>
  <si>
    <t xml:space="preserve">White </t>
  </si>
  <si>
    <t>Adrenocortical Carcinoma</t>
  </si>
  <si>
    <t>Chordoma</t>
  </si>
  <si>
    <t>Gastrointestinal Stromal Tumor</t>
  </si>
  <si>
    <t>Neuroendocrine Tumor</t>
  </si>
  <si>
    <t>Well Differentiated Neuroendocrine Tumor</t>
  </si>
  <si>
    <t>Medullary Thyroid Cancer</t>
  </si>
  <si>
    <t>Carcinoid</t>
  </si>
  <si>
    <t>Parathyroid Carcinoma</t>
  </si>
  <si>
    <t>SDH Deficient Gastrointestinal Stromal Tumor</t>
  </si>
  <si>
    <t>Epithelioid Hemangioendothelioma</t>
  </si>
  <si>
    <t>Papillary Thyroid Carcinoma</t>
  </si>
  <si>
    <t xml:space="preserve">Mucinous Adenocarcinoma </t>
  </si>
  <si>
    <t>Medullary Thyroid Carcinoma</t>
  </si>
  <si>
    <t>Conventional Chordoma</t>
  </si>
  <si>
    <t>Pancreatic Neuroendocrine Tumor</t>
  </si>
  <si>
    <t>Myxofibrosarcoma</t>
  </si>
  <si>
    <t>Chordoma -- Poorly Differentiated</t>
  </si>
  <si>
    <t>Inflammatory Myofibroblastic Tumor</t>
  </si>
  <si>
    <t>Solitary Fibrous Tumor</t>
  </si>
  <si>
    <t>Atypical Myofibroblastic Neoplasm</t>
  </si>
  <si>
    <t>Cardiac Intimal Sarcoma</t>
  </si>
  <si>
    <t>Well Differentiated Pancreatic Neuroendocrine Tumor</t>
  </si>
  <si>
    <t>Neuroendocrine Neoplasm</t>
  </si>
  <si>
    <t>Poorly Differentiated Adenocarcinoma</t>
  </si>
  <si>
    <t>Atypical Carcinoid Tumor</t>
  </si>
  <si>
    <t>Lung Neuroendocrine Carcinoma</t>
  </si>
  <si>
    <t>Tenosynovial Giant Cell Tumor</t>
  </si>
  <si>
    <t>Metastatic Poorly Differentiated Carcinoma</t>
  </si>
  <si>
    <t>Diffuse Idiopathic Pulmonary Neuroendocrine Tumor</t>
  </si>
  <si>
    <t>Anaplastic Large Cell Lymphoma</t>
  </si>
  <si>
    <t>Uterine Leiomyosarcoma</t>
  </si>
  <si>
    <t>Adenocarcinoma</t>
  </si>
  <si>
    <t>Paraganglioma</t>
  </si>
  <si>
    <t>Tubular Adenoma</t>
  </si>
  <si>
    <t>Malignant Glomus Tumor</t>
  </si>
  <si>
    <t>Mixed Adenoneuroendocrine Carcinoma</t>
  </si>
  <si>
    <t>Neuroendocrine Carcinoma</t>
  </si>
  <si>
    <t>Schwannoma</t>
  </si>
  <si>
    <t>Malignant Melanotic Schwannoma</t>
  </si>
  <si>
    <t>No Tumor</t>
  </si>
  <si>
    <t>Leiomyosarcoma</t>
  </si>
  <si>
    <t>Head</t>
  </si>
  <si>
    <t>Chest</t>
  </si>
  <si>
    <t>Various</t>
  </si>
  <si>
    <t>Upper Arm</t>
  </si>
  <si>
    <t>Right Upper Leg</t>
  </si>
  <si>
    <t>NCT03739827</t>
  </si>
  <si>
    <t>Plasma</t>
  </si>
  <si>
    <t>NCT01358747</t>
  </si>
  <si>
    <t>NCT02166463</t>
  </si>
  <si>
    <t>NCT02292979</t>
  </si>
  <si>
    <t>NCT02414568</t>
  </si>
  <si>
    <t>NCT03331341</t>
  </si>
  <si>
    <t>NCT03755804</t>
  </si>
  <si>
    <t>R01CA257655</t>
  </si>
  <si>
    <t>Pediatric Medulloblastoma</t>
  </si>
  <si>
    <t>PRJNA957428</t>
  </si>
  <si>
    <t>K08CA263552-01A1</t>
  </si>
  <si>
    <t>Deciphering non-canonical translation in high risk medulloblastoma</t>
  </si>
  <si>
    <t>NCT04959097</t>
  </si>
  <si>
    <t>K08CA232344</t>
  </si>
  <si>
    <t>Development of a surrogate liquid biopsy from the aqueous humor in retinoblastoma eyes</t>
  </si>
  <si>
    <t>Sarcoma of Soft Tissue</t>
  </si>
  <si>
    <t>Nasopharyngeal Carcinoma</t>
  </si>
  <si>
    <t>Sarcoma of Bone</t>
  </si>
  <si>
    <t>Primary Mediastinal Seminoma</t>
  </si>
  <si>
    <t>Langerhans Cell Histiocytoses</t>
  </si>
  <si>
    <t>Gut</t>
  </si>
  <si>
    <t>16S rRNA</t>
  </si>
  <si>
    <t>K99NR017897</t>
  </si>
  <si>
    <t>Exploring the Microbiome-Gut-Brain Axis in Psychoneurological Symptoms for Children with Solid Tumors</t>
  </si>
  <si>
    <t>NCT02107963</t>
  </si>
  <si>
    <t>GSE270231</t>
  </si>
  <si>
    <t xml:space="preserve">Plexiform Neurofibroma </t>
  </si>
  <si>
    <t xml:space="preserve">Malignant Peripheral Nerve Sheath Tumor </t>
  </si>
  <si>
    <t xml:space="preserve">Atypical Neurofibroma </t>
  </si>
  <si>
    <t>cfDNA </t>
  </si>
  <si>
    <t>1ZIABC011722-04</t>
  </si>
  <si>
    <t>Genomic characterization and development of therapies for pediatric sarcoma</t>
  </si>
  <si>
    <t>Term Category</t>
  </si>
  <si>
    <t>Term</t>
  </si>
  <si>
    <t>Definition</t>
  </si>
  <si>
    <t>Reference URL</t>
  </si>
  <si>
    <t>A permanently established cell culture that will proliferate indefinitely given appropriate fresh medium and space.</t>
  </si>
  <si>
    <t>NCI Thesaurus</t>
  </si>
  <si>
    <t>https://ncithesaurus.nci.nih.gov/ncitbrowser/ConceptReport.jsp?dictionary=NCI_Thesaurus&amp;ns=ncit&amp;code=C16403</t>
  </si>
  <si>
    <t>Clinical</t>
  </si>
  <si>
    <t>Relating to the examination and treatment of patients dependent on direct observation.</t>
  </si>
  <si>
    <t>https://ncithesaurus.nci.nih.gov/ncitbrowser/ConceptReport.jsp?dictionary=NCI_Thesaurus&amp;ns=ncit&amp;code=C25398</t>
  </si>
  <si>
    <t>Imaging</t>
  </si>
  <si>
    <t>A process that makes pictures of areas inside the body. Imaging uses methods such as x-rays (high-energy radiation), ultrasound (high-energy sound waves), and radio waves.</t>
  </si>
  <si>
    <t>NCI Dictionary</t>
  </si>
  <si>
    <t>https://www.cancer.gov/publications/dictionaries/cancer-terms/def/imaging</t>
  </si>
  <si>
    <t>Genomics/Omics</t>
  </si>
  <si>
    <t>Includes DNA/RNA sequence data, proteomic data, transcriptomic data, etc.</t>
  </si>
  <si>
    <t>Xenograft</t>
  </si>
  <si>
    <t>The transplant of an organ, tissue, or cells to an individual of another species.</t>
  </si>
  <si>
    <t>https://www.cancer.gov/publications/dictionaries/cancer-terms/def/xenograft</t>
  </si>
  <si>
    <t>Dataset Structure</t>
  </si>
  <si>
    <t xml:space="preserve">Dataset abbreviation or acronym. </t>
  </si>
  <si>
    <t xml:space="preserve">General information about the dataset. </t>
  </si>
  <si>
    <t>An identifier of the dataset that may be unique within a data resource.</t>
  </si>
  <si>
    <t>Dataset Name</t>
  </si>
  <si>
    <t>A name used to refer to the dataset. For example, a project name.</t>
  </si>
  <si>
    <t>Point of contact for obtaining access to or more information about this research component, e.g. about a project or case.</t>
  </si>
  <si>
    <t>A classification of common administrative or physical construct to which a researcher associates data. For example, a dataset whose scope is a project contains information belonging to one project. A typical dataset scope is Project, Program, or Collection. Collection is a generic scope whose scoping criteria are not built into the term.</t>
  </si>
  <si>
    <t>A URL or other identifier for a manuscript, journal, or other non-structured written medium for information about a research dataset.</t>
  </si>
  <si>
    <t>Research Dataset</t>
  </si>
  <si>
    <t>A collection of related data records.</t>
  </si>
  <si>
    <t>https://ncithesaurus.nci.nih.gov/ncitbrowser/ConceptReport.jsp?dictionary=NCI_Thesaurus&amp;ns=ncit&amp;code=C47824</t>
  </si>
  <si>
    <t>Mixed</t>
  </si>
  <si>
    <t>A data resource that hosts pediatric, young adult, and adult oncology research data</t>
  </si>
  <si>
    <t>Pediatric Only</t>
  </si>
  <si>
    <t>A data resource exclusively hosts pediatric and young adult (&lt; 40 years old) oncology research data</t>
  </si>
  <si>
    <t>Aliquot</t>
  </si>
  <si>
    <t>Pertaining to a portion of the whole; any one of two or more samples of something, of the same volume or weight.</t>
  </si>
  <si>
    <t>https://ncithesaurus.nci.nih.gov/ncitbrowser/ConceptReport.jsp?dictionary=NCI_Thesaurus&amp;ns=ncit&amp;code=C25414</t>
  </si>
  <si>
    <t>Assay</t>
  </si>
  <si>
    <t>A laboratory test to find and measure the amount of a specific substance.</t>
  </si>
  <si>
    <t>https://www.cancer.gov/publications/dictionaries/cancer-terms/def/assay</t>
  </si>
  <si>
    <t>Case</t>
  </si>
  <si>
    <t xml:space="preserve">A collection of data related to a specific individual in the context of a specific project. </t>
  </si>
  <si>
    <t>Collection</t>
  </si>
  <si>
    <t>A group of datasets collected together for any reason by an organization of researchers, stewards, or stakeholders either pertaining to a common theme or for a common purpose. For example, the Treehouse Childhood Cancer Initiative maintains a collection of cell line data as part of their repository of pediatric cancer genomic data.</t>
  </si>
  <si>
    <t>Donor</t>
  </si>
  <si>
    <t>A person who gives blood, cells, tissue, or an organ for use in another person, such as in a blood transfusion or an organ transplant.</t>
  </si>
  <si>
    <t>https://www.cancer.gov/publications/dictionaries/cancer-terms/def/donor</t>
  </si>
  <si>
    <t>Program</t>
  </si>
  <si>
    <t>A coherent assembly of plans, project activities, and supporting resources contained within an administrative framework, the purpose of which is to implement an organization's mission or some specific program-related aspect of that mission.</t>
  </si>
  <si>
    <t xml:space="preserve">Any specifically defined piece of work that is undertaken or attempted to meet the goals of a program and that involves one or more case studies. Also known as a Study or Trial. </t>
  </si>
  <si>
    <t>Sample</t>
  </si>
  <si>
    <t>Material taken from a biological entity for testing, diagnostic, propagation, treatment or research purposes, including a sample obtained from a living organism or taken from the biological object after halting of all its life functions. A sample, also known as a biospecimen, can contain one or more components including but not limited to cellular molecules, cells, tissues, organs, body fluids, embryos, and body excretory products.</t>
  </si>
  <si>
    <t>https://ncithesaurus.nci.nih.gov/ncitbrowser/ConceptReport.jsp?dictionary=NCI_Thesaurus&amp;ns=ncit&amp;code=C70699</t>
  </si>
  <si>
    <t>Resource Structure</t>
  </si>
  <si>
    <t>A classification of the type of the data hosted in the data resource’s own repository and which corresponds to the research purpose the data serves or from what part of the research process the data were generated.</t>
  </si>
  <si>
    <t>Textual information about a resource.</t>
  </si>
  <si>
    <t xml:space="preserve">A technical key to uniquely identify a data resource construct within a data catalog. </t>
  </si>
  <si>
    <t>A name used to refer to a resource.</t>
  </si>
  <si>
    <t>Point of contact for obtaining access to or more information about this resource. The source information may call this author or owner or POC.</t>
  </si>
  <si>
    <t>A classification based on the selection or purpose of information in the resource. Types of systems are: Registry, Research Data Repository, Catalog, or Program.</t>
  </si>
  <si>
    <t>A unique identifier for the resource</t>
  </si>
  <si>
    <t>Catalog</t>
  </si>
  <si>
    <t>A data catalog is not a data repository but rather a place where data is described with an index to what is available. A collection of digests and references (e.g., URL or POC) to corresponding research artifacts. There is a consistent structure across the collection of digests to facilitate filtering and identifying research artifacts of interest. A catalog contains some combination of Summary Research Data, Summary Clinical Data, Data Overview, and Resource Metadata.</t>
  </si>
  <si>
    <t>NCI SEER</t>
  </si>
  <si>
    <t>https://seer.cancer.gov/registries/cancer_registry/index.html</t>
  </si>
  <si>
    <t>Knowledgebase </t>
  </si>
  <si>
    <t>Biomedical knowledgebases extract, accumulate, organize, annotate, and link the growing body of information that is related to and relies on core datasets. </t>
  </si>
  <si>
    <t>https://datascience.nih.gov/biomedical-data-repositories-and-knowledgebases</t>
  </si>
  <si>
    <t>Registry</t>
  </si>
  <si>
    <t>A cancer registry is an information system designed for the collection, storage, and management of data on persons with cancer. An inventory of individuals or samples, usually focused on a specific diagnosis or condition. In some cases, public health laws require collecting information in registries about individuals who have a specific disease or condition. In other cases, individuals provide information about themselves to these registries voluntarily. Thus, a registry contains Individual Clinical Data, but not Individual Research Data.</t>
  </si>
  <si>
    <t>Repository</t>
  </si>
  <si>
    <t>Biomedical data repositories accept submission of relevant data from the community to store, organize, validate, archive, preserve and distribute the data, in compliance with the FAIR Data Principles.  A system for storing multiple research artifacts, provided at least some of the research artifacts contain Individual Research Data. A data repository often contains artifacts from multiple studies. Some data repositories accept research datasets irrespective of the structure of those datasets; other data repositories require all research datasets to conform to a standard reference model.</t>
  </si>
  <si>
    <t>One, some, every, or all without specification. This term means that the statistic value applies to the set of all values in the digest partition for the data element summarized.</t>
  </si>
  <si>
    <t>Average</t>
  </si>
  <si>
    <t>A statistical calculation describing the central tendency of a set of numbers; used to interpret quantitative data.</t>
  </si>
  <si>
    <t>https://ncithesaurus.nci.nih.gov/ncitbrowser/ConceptReport.jsp?dictionary=NCI_Thesaurus&amp;ns=ncit&amp;code=C37917</t>
  </si>
  <si>
    <t>Determining the number or amount of something.</t>
  </si>
  <si>
    <t>https://ncithesaurus.nci.nih.gov/ncitbrowser/ConceptReport.jsp?dictionary=NCI_Thesaurus&amp;ns=ncit&amp;code=C25463</t>
  </si>
  <si>
    <t xml:space="preserve">Rather than a summary, this statistic term indicates that the summarized data element value and the statistic value are the same, which happens when the digest partition corresponds to one instance rather than a set of instances. </t>
  </si>
  <si>
    <t>Maximum</t>
  </si>
  <si>
    <t>The largest possible quantity or degree.</t>
  </si>
  <si>
    <t>https://ncithesaurus.nci.nih.gov/ncitbrowser/ConceptReport.jsp?dictionary=NCI_Thesaurus&amp;ns=ncit&amp;code=C25564</t>
  </si>
  <si>
    <t>Minimum</t>
  </si>
  <si>
    <t>The smallest possible quantity.</t>
  </si>
  <si>
    <t>https://ncithesaurus.nci.nih.gov/ncitbrowser/ConceptReport.jsp?dictionary=NCI_Thesaurus&amp;ns=ncit&amp;code=C25570</t>
  </si>
  <si>
    <t>Yes/No</t>
  </si>
  <si>
    <t>Pediatric</t>
  </si>
  <si>
    <t>Knowledgebase</t>
  </si>
  <si>
    <t>Data provided by resource owner</t>
  </si>
  <si>
    <t>Updated provided by resource owner</t>
  </si>
  <si>
    <t>Cell Lines</t>
  </si>
  <si>
    <t>phs003226</t>
  </si>
  <si>
    <t>Pediatric leukemia is the most common type of childhood cancer and, despite tremendous progress in treatment, remains the second leading cause of cancer deaths in children. B-cell acute lymphoblastic leukemia (B-ALL) is the most common type of pediatric leukemia. Recent studies using transcriptional profiling of large cohorts of pediatric B-ALL have shown that patients can be grouped into transcriptional subtypes that are often defined by specific driver mutations. Interestingly, many of these mutational subtypes are defined by gene fusions or rearrangements that drive altered expression of transcription factors (ETV6-RUNX1, PAX5, DUX4, TCF3-PBX1, ZNF384) or in chromatin regulatory machinery (KMT2A), suggesting that transcriptional dysregulation is a major driver of B-ALL. While the transcriptional distinctions are clear, the relationship between patients in terms of their chromatin regulatory landscape remains unclear. To address this, we profiled gene expression, open chromatin, and 3D genome folding in patient derived B-ALL samples. We identified that at the level of 3D genome organization, many chromatin interactions and looping events are shared across mutational subtypes, suggesting that shared transcriptional programs, in addition to group specific driver mutations, possibly regulate the chromatin landscape in B-ALL. Using RNA-seq and ATAC-seq data, we were able to identify "latent" signatures of expression related to non-mutant transcription factors (TFs) that also contribute to expression heterogeneity across TF subtypes. These are related to patient specific patterns of 3D genome folding, and in some cases, are predictive of disease outcomes. This study helps shed light on the chromatin landscape in B-ALL and furthers our understanding of the interactions between diverse mutant TFs that drive B-ALL and non-mutant TFs that help shape the B-ALL chromatin landscape.</t>
  </si>
  <si>
    <t>Genomic Profiling of Pediatric B-cell Acute Lymphoblastic Leukemia</t>
  </si>
  <si>
    <t>jedixon@salk.edu</t>
  </si>
  <si>
    <t>Jesse Dixon, MD, PhD</t>
  </si>
  <si>
    <t>B-cell Acute Lymphoblastic Leukemia</t>
  </si>
  <si>
    <t>U01CA260700</t>
  </si>
  <si>
    <t>Investigating the effects of structural variants on 3D genome organization and gene regulation in cancer genomes</t>
  </si>
  <si>
    <t>The UC San Diego Chronic Lymphocytic Leukemia Study is designed to identify genetic, epigenetic, and transcriptional changes important for CLL. This data release consists of samples collected to 1) identify genomic changes associated with CLL progression using serially collected tumor samples; 2) characterize the transcriptional consequences of SF3B1 mutation through RNA-seq; and 3) characterize the expression profiles of ROR1+ vs. ROR1- tumors. The samples were collected from participants at the University of California, San Diego Moores Cancer Center and the data was generated at UC San Diego or in collaboration with the BC Cancer Agency Genome Sciences Centre.</t>
  </si>
  <si>
    <t>Intracranial germ cell tumors (IGCTs) are rare and biologically diverse tumors affecting mainly male adolescents with the highest incidence in Japan and other Asian countries. They are divided into two main groups, pure germinoma and nongerminomatous germ cell tumors (NGGCTs). Germinoma is the most common subtype. NGGCTs include teratoma, embryonal carcinoma, yolk sac tumor and choriocarcinoma. About 10% of germinomas and most NGGCTs remain refractory to multimodality therapy. Little is currently known about IGCTs except for KIT mutation or overexpression, observed in ~25% of pure germinomas and rarely seen in NGGCTs. As yet, there are no clues for the puzzle of onset during puberty, geographic and gender discrepancy in the incidence of IGCTs. With the collaboration of Texas Children's Hospital, Saitama Medical University Hospital, Kumamoto University Hospital, Nagoya University Hospital, Hokkaido University Hospital and Chinese University of Hong Kong, the Human Genome Sequencing Center at Baylor College of Medicine had access to 62 tumor specimens and 52 matched normal blood samples from 68 IGCT patients. We performed whole-exome sequencing, targeted deep sequencing and high-resolution SNP arrays to characterize the profile of somatic mutations, germline variants and DNA copy number alterations. The deposited BAM files record the sequence alignments used to generate the mutation data.</t>
  </si>
  <si>
    <t>phs003835</t>
  </si>
  <si>
    <t>DLK1 Distinguishes Subsets of NF1-Associated Malignant Peripheral Nerve Sheath Tumors with Divergent Molecular Signatures</t>
  </si>
  <si>
    <t>We aimed to investigate the molecular mechanisms underlying the malignant transformation of pre-existing neurofibromas (PNST) to malignant peripheral nerve sheath tumors (MPNST) in individuals with neurofibromatosis type 1 (NF1). Our primary focus was on the role of DLK1 in this transformation process and its potential as a biomarker for diagnosis, risk assessment, and therapeutic stratification. This study consisted of a case set of peripheral nerve sheath tumor specimens, including plexiform neurofibromas, atypical neurofibromas, and MPNSTs, acquired under IRB approval at our institution. The majority of the subjects had neurofibromatosis type 1. The study found that DLK1 is significantly increased in MPNST compared to non-malignant neurofibromas. DLK1 overexpression may precede histological changes indicative of malignancy. Higher serum levels of DLK1 were observed in both mice and humans with MPNST. Divergent levels of DLK1 expression identified distinct MPNST subsets with unique molecular characteristics and potential therapeutic targets. Overexpression of DLK1 was associated with the reactivation of embryonic signatures, an immunosuppressive microenvironment, and poorer overall survival in NF1-MPNST patients.</t>
  </si>
  <si>
    <t>sangus@iu.edu</t>
  </si>
  <si>
    <t>Steve Angus, PhD</t>
  </si>
  <si>
    <t>Atypical Neurofibromatous Neoplasm Of Uncertain Biologic Potential</t>
  </si>
  <si>
    <t>Plexiform Neurofibroma</t>
  </si>
  <si>
    <t>Labia</t>
  </si>
  <si>
    <t>Arm</t>
  </si>
  <si>
    <t>phs002962</t>
  </si>
  <si>
    <t>Germline Genetics of Myelodysplastic Syndromes (MDS) and Acute Myeloid Leukemia (AML)</t>
  </si>
  <si>
    <t>Myelodysplastic syndromes (MDS) are part of a heterogeneous and overlapping group of clonal diseases that arise in the hematopoietic stem or progenitor cells and also include acute myeloid leukemia (AML), myeloproliferative neoplasms (MPN), and the hybrid MDS/MPN entities. Individuals with MDS have a high risk of progressing to leukemia, with approximately 30% expected to develop AML. This study evaluates genetic susceptibility to myeloid malignancy using data from population-based case control studies of myelodysplastic syndromes and acute myeloid leukemia in adults (ages 18-85 years) and pediatric MDS cases with banked samples at the Center for International Blood and Marrow Transplant Research (CIBMTR). Adult cases were identified through the Minnesota Cancer Reporting System and controls were recruited from the State Driver's License/Identification Card list. DNA samples were collected via mouthwash collection kits (AML cases and controls) or Oragene saliva collection kits (adult MDS cases and controls). Pediatric MDS samples were banked at CIBMTR prior to receipt of a transplant and DNA was extracted from isolated T cells or whole blood samples. Genotyping data were generated using the Illumina Global Diversity array and quality control and genotype calling was conducted using established best practices. Our primary analyses investigated the contribution of genetic variation to MDS risk and evaluated the role of the killer cell immunoglobulin receptors (KIR) on incidence and survival.</t>
  </si>
  <si>
    <t>No POC listed</t>
  </si>
  <si>
    <t>No email provided</t>
  </si>
  <si>
    <t>Myelodysplastic Syndromes</t>
  </si>
  <si>
    <t>R01CA142714</t>
  </si>
  <si>
    <t>Predictors of Myelodysplastic Syndrome in Minnesota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</si>
</sst>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color theme="0" tint="-0.249977111117893"/>
      <name val="Calibri"/>
      <family val="2"/>
      <scheme val="minor"/>
    </font>
    <font>
      <b/>
      <sz val="12"/>
      <name val="Calibri"/>
      <family val="2"/>
      <scheme val="minor"/>
    </font>
    <font>
      <b/>
      <sz val="11"/>
      <color rgb="FF00B0F0"/>
      <name val="Calibri"/>
      <family val="2"/>
      <scheme val="minor"/>
    </font>
    <font>
      <sz val="1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1"/>
      <color rgb="FF000000"/>
      <name val="Calibri"/>
      <family val="2"/>
    </font>
    <font>
      <b/>
      <sz val="12"/>
      <name val="Calibri"/>
      <family val="2"/>
    </font>
    <font>
      <sz val="10"/>
      <name val="Verdana"/>
      <family val="2"/>
    </font>
    <font>
      <sz val="12"/>
      <color theme="1"/>
      <name val="Calibri"/>
      <family val="2"/>
      <scheme val="minor"/>
    </font>
    <font>
      <sz val="8"/>
      <name val="Calibri"/>
      <family val="2"/>
      <scheme val="minor"/>
    </font>
    <font>
      <u/>
      <sz val="11"/>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FF00"/>
        <bgColor rgb="FF000000"/>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2" fillId="0" borderId="0" applyNumberFormat="0" applyFill="0" applyBorder="0" applyAlignment="0" applyProtection="0"/>
    <xf numFmtId="0" fontId="13" fillId="0" borderId="0"/>
  </cellStyleXfs>
  <cellXfs count="50">
    <xf numFmtId="0" fontId="0" fillId="0" borderId="0" xfId="0"/>
    <xf numFmtId="0" fontId="4" fillId="0" borderId="0" xfId="0" applyFont="1"/>
    <xf numFmtId="0" fontId="3" fillId="0" borderId="0" xfId="0" applyFont="1" applyAlignment="1">
      <alignment horizontal="left" vertical="top"/>
    </xf>
    <xf numFmtId="0" fontId="5" fillId="2" borderId="1" xfId="0" applyFont="1" applyFill="1" applyBorder="1" applyAlignment="1">
      <alignment horizontal="left" vertical="top" wrapText="1"/>
    </xf>
    <xf numFmtId="0" fontId="5" fillId="2" borderId="1" xfId="0" applyFont="1" applyFill="1" applyBorder="1" applyAlignment="1">
      <alignment horizontal="left" vertical="top"/>
    </xf>
    <xf numFmtId="0" fontId="6" fillId="0" borderId="0" xfId="0" applyFont="1"/>
    <xf numFmtId="0" fontId="0" fillId="0" borderId="0" xfId="0" applyAlignment="1">
      <alignment horizontal="left" vertical="top"/>
    </xf>
    <xf numFmtId="0" fontId="0" fillId="0" borderId="0" xfId="0" applyAlignment="1">
      <alignment vertical="top"/>
    </xf>
    <xf numFmtId="0" fontId="7" fillId="0" borderId="0" xfId="0" applyFont="1"/>
    <xf numFmtId="0" fontId="0" fillId="0" borderId="1" xfId="0" applyBorder="1"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2" fillId="0" borderId="1" xfId="1" applyFill="1" applyBorder="1" applyAlignment="1">
      <alignment horizontal="left" vertical="top"/>
    </xf>
    <xf numFmtId="0" fontId="1" fillId="2"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0" borderId="0" xfId="0" applyFont="1" applyAlignment="1">
      <alignment wrapText="1"/>
    </xf>
    <xf numFmtId="0" fontId="8" fillId="2" borderId="1" xfId="0" applyFont="1" applyFill="1" applyBorder="1" applyAlignment="1">
      <alignment horizontal="left" vertical="top" wrapText="1"/>
    </xf>
    <xf numFmtId="0" fontId="9" fillId="0" borderId="0" xfId="0" applyFont="1"/>
    <xf numFmtId="0" fontId="10" fillId="0" borderId="0" xfId="0" applyFont="1"/>
    <xf numFmtId="49" fontId="3" fillId="2" borderId="1" xfId="0" applyNumberFormat="1" applyFont="1" applyFill="1" applyBorder="1" applyAlignment="1">
      <alignment horizontal="left" vertical="top" wrapText="1"/>
    </xf>
    <xf numFmtId="49" fontId="3" fillId="0" borderId="0" xfId="0" applyNumberFormat="1" applyFont="1" applyAlignment="1">
      <alignment horizontal="left" vertical="top"/>
    </xf>
    <xf numFmtId="49" fontId="7" fillId="0" borderId="0" xfId="0" applyNumberFormat="1" applyFont="1"/>
    <xf numFmtId="49" fontId="7" fillId="0" borderId="0" xfId="0" applyNumberFormat="1" applyFont="1" applyAlignment="1">
      <alignment horizontal="left" vertical="top"/>
    </xf>
    <xf numFmtId="0" fontId="1" fillId="0" borderId="0" xfId="0" applyFont="1"/>
    <xf numFmtId="0" fontId="1" fillId="0" borderId="0" xfId="0" applyFont="1" applyAlignment="1">
      <alignment horizontal="left" vertical="top"/>
    </xf>
    <xf numFmtId="15" fontId="0" fillId="0" borderId="1" xfId="0" applyNumberFormat="1" applyBorder="1" applyAlignment="1">
      <alignment horizontal="left" vertical="top"/>
    </xf>
    <xf numFmtId="0" fontId="8"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14" fontId="0" fillId="0" borderId="1" xfId="0" applyNumberFormat="1" applyBorder="1" applyAlignment="1">
      <alignment horizontal="left" vertical="top" wrapText="1"/>
    </xf>
    <xf numFmtId="0" fontId="0" fillId="4" borderId="0" xfId="0" applyFill="1"/>
    <xf numFmtId="0" fontId="0" fillId="0" borderId="0" xfId="0" applyAlignment="1">
      <alignment wrapText="1"/>
    </xf>
    <xf numFmtId="0" fontId="11" fillId="0" borderId="0" xfId="0" applyFont="1" applyAlignment="1">
      <alignment wrapText="1"/>
    </xf>
    <xf numFmtId="0" fontId="11" fillId="0" borderId="0" xfId="0" applyFont="1"/>
    <xf numFmtId="0" fontId="12" fillId="5" borderId="1" xfId="0" applyFont="1" applyFill="1" applyBorder="1" applyAlignment="1">
      <alignment wrapText="1"/>
    </xf>
    <xf numFmtId="0" fontId="2" fillId="0" borderId="0" xfId="1"/>
    <xf numFmtId="0" fontId="2" fillId="0" borderId="0" xfId="1" applyFill="1" applyBorder="1" applyAlignment="1">
      <alignment vertical="top"/>
    </xf>
    <xf numFmtId="0" fontId="14" fillId="0" borderId="0" xfId="0" applyFont="1" applyAlignment="1">
      <alignment vertical="center"/>
    </xf>
    <xf numFmtId="0" fontId="2" fillId="0" borderId="0" xfId="1" applyAlignment="1">
      <alignment vertical="center"/>
    </xf>
    <xf numFmtId="0" fontId="0" fillId="0" borderId="4" xfId="0" applyBorder="1" applyAlignment="1">
      <alignment horizontal="left" vertical="top" wrapText="1"/>
    </xf>
    <xf numFmtId="164" fontId="0" fillId="0" borderId="0" xfId="0" applyNumberFormat="1"/>
    <xf numFmtId="14" fontId="11" fillId="6" borderId="3" xfId="0" applyNumberFormat="1" applyFont="1" applyFill="1" applyBorder="1"/>
    <xf numFmtId="0" fontId="7" fillId="0" borderId="4" xfId="0" applyFont="1" applyBorder="1" applyAlignment="1">
      <alignment horizontal="left" vertical="top" wrapText="1"/>
    </xf>
    <xf numFmtId="0" fontId="7" fillId="0" borderId="0" xfId="0" applyFont="1" applyAlignment="1">
      <alignment horizontal="left" vertical="top"/>
    </xf>
    <xf numFmtId="0" fontId="16" fillId="0" borderId="0" xfId="1" applyFont="1"/>
    <xf numFmtId="0" fontId="0" fillId="0" borderId="0" xfId="0" applyAlignment="1">
      <alignment horizontal="left" vertical="top" wrapText="1"/>
    </xf>
    <xf numFmtId="0" fontId="8" fillId="3" borderId="2" xfId="0" applyFont="1" applyFill="1" applyBorder="1" applyAlignment="1">
      <alignment horizontal="center" vertical="top" wrapText="1"/>
    </xf>
    <xf numFmtId="0" fontId="8" fillId="3" borderId="0" xfId="0" applyFont="1" applyFill="1" applyAlignment="1">
      <alignment horizontal="center" vertical="top" wrapText="1"/>
    </xf>
    <xf numFmtId="0" fontId="1" fillId="0" borderId="2" xfId="0" applyFont="1" applyBorder="1" applyAlignment="1">
      <alignment horizontal="center" vertical="top"/>
    </xf>
    <xf numFmtId="0" fontId="1" fillId="0" borderId="0" xfId="0" applyFont="1" applyAlignment="1">
      <alignment horizontal="center" vertical="top"/>
    </xf>
  </cellXfs>
  <cellStyles count="3">
    <cellStyle name="Hyperlink" xfId="1" builtinId="8"/>
    <cellStyle name="Normal" xfId="0" builtinId="0"/>
    <cellStyle name="Normal 22" xfId="2" xr:uid="{4F8A6B23-936A-482D-9F2A-B800A127F549}"/>
  </cellStyles>
  <dxfs count="0"/>
  <tableStyles count="0" defaultTableStyle="TableStyleMedium2" defaultPivotStyle="PivotStyleLight16"/>
  <colors>
    <mruColors>
      <color rgb="FFFF7F7F"/>
      <color rgb="FFD9E1F2"/>
      <color rgb="FFFE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89" Type="http://schemas.openxmlformats.org/officeDocument/2006/relationships/customXml" Target="../customXml/item3.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microsoft.com/office/2017/10/relationships/person" Target="persons/perso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88"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customXml" Target="../customXml/item1.xml"/><Relationship Id="rId61" Type="http://schemas.openxmlformats.org/officeDocument/2006/relationships/worksheet" Target="worksheets/sheet61.xml"/><Relationship Id="rId82" Type="http://schemas.openxmlformats.org/officeDocument/2006/relationships/theme" Target="theme/theme1.xml"/><Relationship Id="rId19" Type="http://schemas.openxmlformats.org/officeDocument/2006/relationships/worksheet" Target="worksheets/sheet19.xml"/></Relationships>
</file>

<file path=xl/persons/person.xml><?xml version="1.0" encoding="utf-8"?>
<personList xmlns="http://schemas.microsoft.com/office/spreadsheetml/2018/threadedcomments" xmlns:x="http://schemas.openxmlformats.org/spreadsheetml/2006/main">
  <person displayName="Flores, Ricardo (NIH/NCI) [C]" id="{20B2B379-CAEB-42C6-A618-14DF6BDAFA0D}" userId="S::floresjimenezrh@nih.gov::0bc69710-ad78-4a67-9bf1-41911f749c76"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3" dT="2023-05-25T16:54:58.85" personId="{20B2B379-CAEB-42C6-A618-14DF6BDAFA0D}" id="{31DB64DA-7ABD-4E2A-81C8-358E268BEE37}">
    <text>No grant name found</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olo@ncbi.nlm.nih.gov" TargetMode="External"/></Relationships>
</file>

<file path=xl/worksheets/_rels/sheet10.xml.rels><?xml version="1.0" encoding="UTF-8" standalone="yes"?>
<Relationships xmlns="http://schemas.openxmlformats.org/package/2006/relationships"><Relationship Id="rId1" Type="http://schemas.openxmlformats.org/officeDocument/2006/relationships/hyperlink" Target="https://clinicaltrials.gov/ct2/show/NCT01853345"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s://reporter.nih.gov/search/RjcMEh4xq0yratWAaFGlNg/project-details/9259923" TargetMode="External"/></Relationships>
</file>

<file path=xl/worksheets/_rels/sheet12.xml.rels><?xml version="1.0" encoding="UTF-8" standalone="yes"?>
<Relationships xmlns="http://schemas.openxmlformats.org/package/2006/relationships"><Relationship Id="rId2" Type="http://schemas.openxmlformats.org/officeDocument/2006/relationships/hyperlink" Target="http://www.ncbi.nlm.nih.gov/geo/query/acc.cgi?acc=GSE33315" TargetMode="External"/><Relationship Id="rId1" Type="http://schemas.openxmlformats.org/officeDocument/2006/relationships/hyperlink" Target="https://reporter.nih.gov/search/R4GVAyCQNkGS1gfO3aJOAw/project-details/10378561"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s://reporter.nih.gov/search/R4GVAyCQNkGS1gfO3aJOAw/project-details/10378561"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s://reporter.nih.gov/search/Nxm7VWX1YEiCoVPdxoTfRg/project-details/8111837"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doi.org/10.1371/journal.pgen.1004475" TargetMode="External"/><Relationship Id="rId18" Type="http://schemas.openxmlformats.org/officeDocument/2006/relationships/hyperlink" Target="mailto:dashill@childrensnational.org" TargetMode="External"/><Relationship Id="rId26" Type="http://schemas.openxmlformats.org/officeDocument/2006/relationships/hyperlink" Target="mailto:khanjav@mail.nih.gov" TargetMode="External"/><Relationship Id="rId39" Type="http://schemas.openxmlformats.org/officeDocument/2006/relationships/hyperlink" Target="mailto:philip.lupo@bcm.edu" TargetMode="External"/><Relationship Id="rId21" Type="http://schemas.openxmlformats.org/officeDocument/2006/relationships/hyperlink" Target="mailto:mary.relling@stjude.org" TargetMode="External"/><Relationship Id="rId34" Type="http://schemas.openxmlformats.org/officeDocument/2006/relationships/hyperlink" Target="mailto:mapplebaum@peds.bsd.uchicago.edu" TargetMode="External"/><Relationship Id="rId42" Type="http://schemas.openxmlformats.org/officeDocument/2006/relationships/hyperlink" Target="https://doi.org/10.1038/ncomms15816" TargetMode="External"/><Relationship Id="rId47" Type="http://schemas.openxmlformats.org/officeDocument/2006/relationships/hyperlink" Target="https://doi.org/10.1371/journal.pone.0193565" TargetMode="External"/><Relationship Id="rId50" Type="http://schemas.openxmlformats.org/officeDocument/2006/relationships/hyperlink" Target="https://doi.org/10.1093/jnci/djaa204" TargetMode="External"/><Relationship Id="rId55" Type="http://schemas.openxmlformats.org/officeDocument/2006/relationships/hyperlink" Target="mailto:presner@umich.edu" TargetMode="External"/><Relationship Id="rId63" Type="http://schemas.openxmlformats.org/officeDocument/2006/relationships/printerSettings" Target="../printerSettings/printerSettings2.bin"/><Relationship Id="rId7" Type="http://schemas.openxmlformats.org/officeDocument/2006/relationships/hyperlink" Target="mailto:charles.mullighan@stjude.org" TargetMode="External"/><Relationship Id="rId2" Type="http://schemas.openxmlformats.org/officeDocument/2006/relationships/hyperlink" Target="mailto:khanjav@mail.nih.gov" TargetMode="External"/><Relationship Id="rId16" Type="http://schemas.openxmlformats.org/officeDocument/2006/relationships/hyperlink" Target="mailto:charles_roberts@dfci.harvard.edu" TargetMode="External"/><Relationship Id="rId29" Type="http://schemas.openxmlformats.org/officeDocument/2006/relationships/hyperlink" Target="mailto:af2196@columbia.edu" TargetMode="External"/><Relationship Id="rId11" Type="http://schemas.openxmlformats.org/officeDocument/2006/relationships/hyperlink" Target="mailto:james.downing@stjude.org" TargetMode="External"/><Relationship Id="rId24" Type="http://schemas.openxmlformats.org/officeDocument/2006/relationships/hyperlink" Target="mailto:julsage@stanford.edu" TargetMode="External"/><Relationship Id="rId32" Type="http://schemas.openxmlformats.org/officeDocument/2006/relationships/hyperlink" Target="mailto:charles@cc-TDI.org" TargetMode="External"/><Relationship Id="rId37" Type="http://schemas.openxmlformats.org/officeDocument/2006/relationships/hyperlink" Target="mailto:af2196@columbia.edu" TargetMode="External"/><Relationship Id="rId40" Type="http://schemas.openxmlformats.org/officeDocument/2006/relationships/hyperlink" Target="mailto:song.yao@roswellpark.org" TargetMode="External"/><Relationship Id="rId45" Type="http://schemas.openxmlformats.org/officeDocument/2006/relationships/hyperlink" Target="https://doi.org/10.1038/ng.3500" TargetMode="External"/><Relationship Id="rId53" Type="http://schemas.openxmlformats.org/officeDocument/2006/relationships/hyperlink" Target="mailto:briand_crompton@dfci.harvard.edu" TargetMode="External"/><Relationship Id="rId58" Type="http://schemas.openxmlformats.org/officeDocument/2006/relationships/hyperlink" Target="mailto:Ryan.Roberts@nationwidechildrens.org" TargetMode="External"/><Relationship Id="rId5" Type="http://schemas.openxmlformats.org/officeDocument/2006/relationships/hyperlink" Target="https://cser1.cser-consortium.org/projects/27" TargetMode="External"/><Relationship Id="rId61" Type="http://schemas.openxmlformats.org/officeDocument/2006/relationships/hyperlink" Target="mailto:jedixon@salk.edu" TargetMode="External"/><Relationship Id="rId19" Type="http://schemas.openxmlformats.org/officeDocument/2006/relationships/hyperlink" Target="mailto:keith_ligon@dfci.harvard.edu" TargetMode="External"/><Relationship Id="rId14" Type="http://schemas.openxmlformats.org/officeDocument/2006/relationships/hyperlink" Target="mailto:mary.relling@stjude.org" TargetMode="External"/><Relationship Id="rId22" Type="http://schemas.openxmlformats.org/officeDocument/2006/relationships/hyperlink" Target="mailto:wheeler@bcm.edu" TargetMode="External"/><Relationship Id="rId27" Type="http://schemas.openxmlformats.org/officeDocument/2006/relationships/hyperlink" Target="mailto:khanjav@mail.nih.gov" TargetMode="External"/><Relationship Id="rId30" Type="http://schemas.openxmlformats.org/officeDocument/2006/relationships/hyperlink" Target="mailto:ann.moormann@umassmed.edu" TargetMode="External"/><Relationship Id="rId35" Type="http://schemas.openxmlformats.org/officeDocument/2006/relationships/hyperlink" Target="mailto:pratiti_bandopadhayay@dfci.harvard.edu" TargetMode="External"/><Relationship Id="rId43" Type="http://schemas.openxmlformats.org/officeDocument/2006/relationships/hyperlink" Target="https://doi.org/10.1038/ng.2532" TargetMode="External"/><Relationship Id="rId48" Type="http://schemas.openxmlformats.org/officeDocument/2006/relationships/hyperlink" Target="https://doi.org/10.7554/elife.44161" TargetMode="External"/><Relationship Id="rId56" Type="http://schemas.openxmlformats.org/officeDocument/2006/relationships/hyperlink" Target="https://doi.org/10.3791/62939;https:/doi.org/10.1038/s41467-022-33248-2" TargetMode="External"/><Relationship Id="rId8" Type="http://schemas.openxmlformats.org/officeDocument/2006/relationships/hyperlink" Target="mailto:charles.mullighan@stjude.org" TargetMode="External"/><Relationship Id="rId51" Type="http://schemas.openxmlformats.org/officeDocument/2006/relationships/hyperlink" Target="https://doi.org/10.1038/s43018-022-00403-z" TargetMode="External"/><Relationship Id="rId3" Type="http://schemas.openxmlformats.org/officeDocument/2006/relationships/hyperlink" Target="mailto:arul@umich.edu" TargetMode="External"/><Relationship Id="rId12" Type="http://schemas.openxmlformats.org/officeDocument/2006/relationships/hyperlink" Target="mailto:james.downing@stjude.org" TargetMode="External"/><Relationship Id="rId17" Type="http://schemas.openxmlformats.org/officeDocument/2006/relationships/hyperlink" Target="mailto:pbrown@stanford.edu" TargetMode="External"/><Relationship Id="rId25" Type="http://schemas.openxmlformats.org/officeDocument/2006/relationships/hyperlink" Target="mailto:wheeler@bcm.edu" TargetMode="External"/><Relationship Id="rId33" Type="http://schemas.openxmlformats.org/officeDocument/2006/relationships/hyperlink" Target="mailto:william_hahn@dfci.harvard.edu" TargetMode="External"/><Relationship Id="rId38" Type="http://schemas.openxmlformats.org/officeDocument/2006/relationships/hyperlink" Target="mailto:barrfg@nih.mail.gov" TargetMode="External"/><Relationship Id="rId46" Type="http://schemas.openxmlformats.org/officeDocument/2006/relationships/hyperlink" Target="https://doi.org/10.1073/pnas.1608420113" TargetMode="External"/><Relationship Id="rId59" Type="http://schemas.openxmlformats.org/officeDocument/2006/relationships/hyperlink" Target="mailto:john.shern@nih.gov" TargetMode="External"/><Relationship Id="rId20" Type="http://schemas.openxmlformats.org/officeDocument/2006/relationships/hyperlink" Target="mailto:mary.relling@stjude.org" TargetMode="External"/><Relationship Id="rId41" Type="http://schemas.openxmlformats.org/officeDocument/2006/relationships/hyperlink" Target="mailto:rameen_beroukhim@dfci.harvard.edu" TargetMode="External"/><Relationship Id="rId54" Type="http://schemas.openxmlformats.org/officeDocument/2006/relationships/hyperlink" Target="mailto:Ryan.Roberts@nationwidechildrens.org" TargetMode="External"/><Relationship Id="rId62" Type="http://schemas.openxmlformats.org/officeDocument/2006/relationships/hyperlink" Target="mailto:sangus@iu.edu" TargetMode="External"/><Relationship Id="rId1" Type="http://schemas.openxmlformats.org/officeDocument/2006/relationships/hyperlink" Target="mailto:khanjav@mail.nih.gov" TargetMode="External"/><Relationship Id="rId6" Type="http://schemas.openxmlformats.org/officeDocument/2006/relationships/hyperlink" Target="mailto:maris@chop.edu" TargetMode="External"/><Relationship Id="rId15" Type="http://schemas.openxmlformats.org/officeDocument/2006/relationships/hyperlink" Target="mailto:yjcho@stanford.edu" TargetMode="External"/><Relationship Id="rId23" Type="http://schemas.openxmlformats.org/officeDocument/2006/relationships/hyperlink" Target="mailto:james.amatruda@utsouthwestern.edu" TargetMode="External"/><Relationship Id="rId28" Type="http://schemas.openxmlformats.org/officeDocument/2006/relationships/hyperlink" Target="mailto:resnick@email.chop.edu" TargetMode="External"/><Relationship Id="rId36" Type="http://schemas.openxmlformats.org/officeDocument/2006/relationships/hyperlink" Target="mailto:khanjav@mail.nih.gov" TargetMode="External"/><Relationship Id="rId49" Type="http://schemas.openxmlformats.org/officeDocument/2006/relationships/hyperlink" Target="https://doi.org/10.1158/0008-5472.can-21-1033" TargetMode="External"/><Relationship Id="rId57" Type="http://schemas.openxmlformats.org/officeDocument/2006/relationships/hyperlink" Target="mailto:kaplanrn@mail.nih.gov" TargetMode="External"/><Relationship Id="rId10" Type="http://schemas.openxmlformats.org/officeDocument/2006/relationships/hyperlink" Target="mailto:richard.gilbertson@stjude.org" TargetMode="External"/><Relationship Id="rId31" Type="http://schemas.openxmlformats.org/officeDocument/2006/relationships/hyperlink" Target="mailto:knathans@mail.med.upenn.edu" TargetMode="External"/><Relationship Id="rId44" Type="http://schemas.openxmlformats.org/officeDocument/2006/relationships/hyperlink" Target="https://doi.org/10.1038/nature13296" TargetMode="External"/><Relationship Id="rId52" Type="http://schemas.openxmlformats.org/officeDocument/2006/relationships/hyperlink" Target="https://doi.org/10.1038/nature11213" TargetMode="External"/><Relationship Id="rId60" Type="http://schemas.openxmlformats.org/officeDocument/2006/relationships/hyperlink" Target="https://doi.org/10.1101/2024.01.18.24301053" TargetMode="External"/><Relationship Id="rId4" Type="http://schemas.openxmlformats.org/officeDocument/2006/relationships/hyperlink" Target="mailto:charles@cc-TDI.org" TargetMode="External"/><Relationship Id="rId9" Type="http://schemas.openxmlformats.org/officeDocument/2006/relationships/hyperlink" Target="mailto:michael.dyer@stjude.org" TargetMode="External"/></Relationships>
</file>

<file path=xl/worksheets/_rels/sheet25.xml.rels><?xml version="1.0" encoding="UTF-8" standalone="yes"?>
<Relationships xmlns="http://schemas.openxmlformats.org/package/2006/relationships"><Relationship Id="rId2" Type="http://schemas.openxmlformats.org/officeDocument/2006/relationships/hyperlink" Target="http://clinicaltrials.gov/show/NCT00005596" TargetMode="External"/><Relationship Id="rId1" Type="http://schemas.openxmlformats.org/officeDocument/2006/relationships/hyperlink" Target="http://clinicaltrials.gov/show/NCT00005585"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hyperlink" Target="https://clinicaltrials.gov/ct2/results?term=NCT01355679"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5.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hyperlink" Target="https://reporter.nih.gov/search/itrItPrBPEa6SwQ2QC4U5g/project-details/8393214" TargetMode="External"/><Relationship Id="rId1" Type="http://schemas.openxmlformats.org/officeDocument/2006/relationships/hyperlink" Target="https://www.ncbi.nlm.nih.gov/bioproject/30107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5F73D-4825-4294-852C-B261AE5EFE07}">
  <sheetPr codeName="Sheet1"/>
  <dimension ref="A1:O18"/>
  <sheetViews>
    <sheetView showGridLines="0" topLeftCell="A6" zoomScale="90" zoomScaleNormal="90" workbookViewId="0">
      <selection activeCell="C21" sqref="C21"/>
    </sheetView>
  </sheetViews>
  <sheetFormatPr defaultColWidth="8.81640625" defaultRowHeight="14.5" x14ac:dyDescent="0.35"/>
  <cols>
    <col min="1" max="1" width="46.1796875" customWidth="1"/>
    <col min="2" max="2" width="20.1796875" customWidth="1"/>
    <col min="3" max="4" width="29.453125" customWidth="1"/>
    <col min="5" max="5" width="38.1796875" customWidth="1"/>
    <col min="6" max="6" width="21.453125" customWidth="1"/>
    <col min="7" max="7" width="17" customWidth="1"/>
    <col min="8" max="8" width="15" bestFit="1" customWidth="1"/>
    <col min="9" max="9" width="10" customWidth="1"/>
    <col min="10" max="10" width="12.81640625" customWidth="1"/>
    <col min="11" max="12" width="12.453125" bestFit="1" customWidth="1"/>
    <col min="13" max="13" width="13.453125" bestFit="1" customWidth="1"/>
    <col min="14" max="16" width="12.453125" bestFit="1" customWidth="1"/>
  </cols>
  <sheetData>
    <row r="1" spans="1:15" ht="31" customHeight="1" x14ac:dyDescent="0.35">
      <c r="A1" s="46" t="s">
        <v>0</v>
      </c>
      <c r="B1" s="47"/>
    </row>
    <row r="2" spans="1:15" x14ac:dyDescent="0.35">
      <c r="A2" s="48" t="s">
        <v>1</v>
      </c>
      <c r="B2" s="49"/>
    </row>
    <row r="4" spans="1:15" ht="61.5" customHeight="1" x14ac:dyDescent="0.35">
      <c r="A4" s="45" t="s">
        <v>2</v>
      </c>
      <c r="B4" s="45"/>
      <c r="C4" s="45"/>
    </row>
    <row r="7" spans="1:15" ht="21" x14ac:dyDescent="0.5">
      <c r="A7" s="19" t="s">
        <v>3</v>
      </c>
    </row>
    <row r="9" spans="1:15" ht="30" customHeight="1" x14ac:dyDescent="0.35">
      <c r="A9" s="27" t="s">
        <v>4</v>
      </c>
      <c r="B9" s="17" t="s">
        <v>5</v>
      </c>
      <c r="C9" s="3" t="s">
        <v>6</v>
      </c>
      <c r="D9" s="3" t="s">
        <v>7</v>
      </c>
      <c r="E9" s="3" t="s">
        <v>8</v>
      </c>
      <c r="F9" s="28" t="s">
        <v>9</v>
      </c>
    </row>
    <row r="10" spans="1:15" s="6" customFormat="1" x14ac:dyDescent="0.35">
      <c r="A10" s="26">
        <v>44825</v>
      </c>
      <c r="B10" s="9" t="s">
        <v>10</v>
      </c>
      <c r="C10" s="11" t="s">
        <v>11</v>
      </c>
      <c r="D10" s="10" t="s">
        <v>12</v>
      </c>
      <c r="E10" s="12" t="s">
        <v>13</v>
      </c>
      <c r="F10" s="12" t="s">
        <v>14</v>
      </c>
      <c r="G10"/>
      <c r="H10"/>
      <c r="I10"/>
      <c r="J10"/>
      <c r="K10"/>
      <c r="L10"/>
      <c r="M10"/>
      <c r="N10"/>
      <c r="O10"/>
    </row>
    <row r="11" spans="1:15" x14ac:dyDescent="0.35">
      <c r="C11" s="1"/>
      <c r="D11" s="1"/>
      <c r="F11" s="1"/>
      <c r="G11" s="1"/>
      <c r="H11" s="1"/>
      <c r="I11" s="1"/>
      <c r="J11" s="1"/>
      <c r="K11" s="1"/>
      <c r="L11" s="1"/>
      <c r="M11" s="1"/>
      <c r="N11" s="1"/>
      <c r="O11" s="1"/>
    </row>
    <row r="12" spans="1:15" ht="18.5" x14ac:dyDescent="0.45">
      <c r="A12" s="18" t="s">
        <v>15</v>
      </c>
    </row>
    <row r="14" spans="1:15" ht="31" x14ac:dyDescent="0.35">
      <c r="A14" s="3" t="s">
        <v>16</v>
      </c>
      <c r="B14" s="3" t="s">
        <v>17</v>
      </c>
      <c r="C14" s="3" t="s">
        <v>18</v>
      </c>
      <c r="D14" s="3" t="s">
        <v>19</v>
      </c>
      <c r="E14" s="3" t="s">
        <v>20</v>
      </c>
      <c r="F14" s="4" t="s">
        <v>21</v>
      </c>
      <c r="G14" s="4" t="s">
        <v>22</v>
      </c>
      <c r="H14" s="3" t="s">
        <v>23</v>
      </c>
      <c r="I14" s="3" t="s">
        <v>24</v>
      </c>
      <c r="J14" s="3" t="s">
        <v>25</v>
      </c>
    </row>
    <row r="15" spans="1:15" ht="102.75" customHeight="1" x14ac:dyDescent="0.35">
      <c r="A15" s="11" t="s">
        <v>26</v>
      </c>
      <c r="B15" s="10" t="s">
        <v>27</v>
      </c>
      <c r="C15" s="11" t="s">
        <v>28</v>
      </c>
      <c r="D15" s="10" t="s">
        <v>29</v>
      </c>
      <c r="E15" s="12" t="s">
        <v>30</v>
      </c>
      <c r="F15" s="10"/>
      <c r="G15" s="10" t="s">
        <v>31</v>
      </c>
      <c r="H15" s="10" t="s">
        <v>32</v>
      </c>
      <c r="I15" s="10" t="s">
        <v>33</v>
      </c>
      <c r="J15" s="10"/>
    </row>
    <row r="17" spans="1:3" ht="15.5" x14ac:dyDescent="0.35">
      <c r="A17" s="28" t="s">
        <v>34</v>
      </c>
      <c r="B17" s="28" t="s">
        <v>35</v>
      </c>
      <c r="C17" s="34" t="s">
        <v>36</v>
      </c>
    </row>
    <row r="18" spans="1:3" x14ac:dyDescent="0.35">
      <c r="A18" s="29">
        <v>45804</v>
      </c>
      <c r="B18" s="10" t="s">
        <v>37</v>
      </c>
      <c r="C18" s="41">
        <f>IF(A18="",A10+91,A18+91)</f>
        <v>45895</v>
      </c>
    </row>
  </sheetData>
  <mergeCells count="3">
    <mergeCell ref="A4:C4"/>
    <mergeCell ref="A1:B1"/>
    <mergeCell ref="A2:B2"/>
  </mergeCells>
  <hyperlinks>
    <hyperlink ref="E15" r:id="rId1" xr:uid="{F862131C-9CC5-4D53-A2E1-F6D62117CA19}"/>
  </hyperlinks>
  <pageMargins left="0.7" right="0.7" top="0.75" bottom="0.75" header="0.3" footer="0.3"/>
  <pageSetup orientation="portrait" horizontalDpi="90" verticalDpi="90" r:id="rId2"/>
  <extLst>
    <ext xmlns:x14="http://schemas.microsoft.com/office/spreadsheetml/2009/9/main" uri="{CCE6A557-97BC-4b89-ADB6-D9C93CAAB3DF}">
      <x14:dataValidations xmlns:xm="http://schemas.microsoft.com/office/excel/2006/main" xWindow="711" yWindow="709" count="6">
        <x14:dataValidation type="list" allowBlank="1" showInputMessage="1" showErrorMessage="1" prompt="Select all applicable options." xr:uid="{24609F91-DD67-4A61-931E-EC1E776B8001}">
          <x14:formula1>
            <xm:f>Sheet1!$C$2:$C$6</xm:f>
          </x14:formula1>
          <xm:sqref>C15</xm:sqref>
        </x14:dataValidation>
        <x14:dataValidation type="list" allowBlank="1" showInputMessage="1" showErrorMessage="1" xr:uid="{68DDFFA2-7F63-4A58-8C15-AAB69590EFBF}">
          <x14:formula1>
            <xm:f>Sheet1!$D$2:$D$3</xm:f>
          </x14:formula1>
          <xm:sqref>F15:G15 I15</xm:sqref>
        </x14:dataValidation>
        <x14:dataValidation type="list" allowBlank="1" showInputMessage="1" showErrorMessage="1" xr:uid="{2853D19D-45B5-4A3A-B552-9644C58AD552}">
          <x14:formula1>
            <xm:f>Sheet1!$E$2:$E$3</xm:f>
          </x14:formula1>
          <xm:sqref>H15</xm:sqref>
        </x14:dataValidation>
        <x14:dataValidation type="list" allowBlank="1" showInputMessage="1" showErrorMessage="1" xr:uid="{918C9695-2778-4186-B0FF-89051D666D70}">
          <x14:formula1>
            <xm:f>Sheet1!$F$2:$F$3</xm:f>
          </x14:formula1>
          <xm:sqref>F10</xm:sqref>
        </x14:dataValidation>
        <x14:dataValidation type="list" allowBlank="1" showInputMessage="1" showErrorMessage="1" xr:uid="{083BBDBF-F00A-4025-A5CA-F23D2977A5F0}">
          <x14:formula1>
            <xm:f>Sheet1!$G$2:$G$3</xm:f>
          </x14:formula1>
          <xm:sqref>B18</xm:sqref>
        </x14:dataValidation>
        <x14:dataValidation type="list" allowBlank="1" showInputMessage="1" showErrorMessage="1" prompt="Select one option. " xr:uid="{636A3986-C7F7-4241-A118-AD72E422E78F}">
          <x14:formula1>
            <xm:f>Sheet1!$A$2:$A$7</xm:f>
          </x14:formula1>
          <xm:sqref>B15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685C5-9E83-49BA-85C2-46BE708511E6}">
  <dimension ref="A1:H34"/>
  <sheetViews>
    <sheetView topLeftCell="A12" workbookViewId="0">
      <selection activeCell="J34" sqref="J34"/>
    </sheetView>
  </sheetViews>
  <sheetFormatPr defaultColWidth="8.81640625" defaultRowHeight="14.5" x14ac:dyDescent="0.35"/>
  <cols>
    <col min="5" max="5" width="20.1796875" bestFit="1" customWidth="1"/>
    <col min="6" max="6" width="15.453125" customWidth="1"/>
    <col min="7" max="7" width="10.81640625" bestFit="1" customWidth="1"/>
    <col min="8" max="8" width="7.4531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8</v>
      </c>
      <c r="B2" s="21">
        <v>0</v>
      </c>
      <c r="C2" s="21">
        <v>1</v>
      </c>
      <c r="D2" s="21">
        <v>1</v>
      </c>
      <c r="E2" t="s">
        <v>449</v>
      </c>
      <c r="F2" t="s">
        <v>479</v>
      </c>
      <c r="G2" t="s">
        <v>451</v>
      </c>
      <c r="H2">
        <v>19</v>
      </c>
    </row>
    <row r="3" spans="1:8" x14ac:dyDescent="0.35">
      <c r="A3" s="25">
        <v>8</v>
      </c>
      <c r="B3" s="21">
        <v>0</v>
      </c>
      <c r="C3" s="21">
        <v>1</v>
      </c>
      <c r="D3" s="21">
        <v>1</v>
      </c>
      <c r="E3" t="s">
        <v>449</v>
      </c>
      <c r="F3" t="s">
        <v>450</v>
      </c>
      <c r="G3" t="s">
        <v>451</v>
      </c>
      <c r="H3">
        <v>11</v>
      </c>
    </row>
    <row r="4" spans="1:8" x14ac:dyDescent="0.35">
      <c r="A4" s="25">
        <v>8</v>
      </c>
      <c r="B4" s="21">
        <v>0</v>
      </c>
      <c r="C4" s="21">
        <v>1</v>
      </c>
      <c r="D4" s="21">
        <v>1</v>
      </c>
      <c r="E4" t="s">
        <v>449</v>
      </c>
      <c r="F4" t="s">
        <v>452</v>
      </c>
      <c r="G4" t="s">
        <v>451</v>
      </c>
      <c r="H4">
        <v>8</v>
      </c>
    </row>
    <row r="5" spans="1:8" x14ac:dyDescent="0.35">
      <c r="A5" s="25">
        <v>8</v>
      </c>
      <c r="B5" s="21">
        <v>0</v>
      </c>
      <c r="C5" s="21">
        <v>1</v>
      </c>
      <c r="D5" s="21">
        <v>1</v>
      </c>
      <c r="E5" t="s">
        <v>449</v>
      </c>
      <c r="F5" t="s">
        <v>453</v>
      </c>
      <c r="G5" t="s">
        <v>451</v>
      </c>
      <c r="H5">
        <v>13</v>
      </c>
    </row>
    <row r="6" spans="1:8" x14ac:dyDescent="0.35">
      <c r="A6" s="25">
        <v>8</v>
      </c>
      <c r="B6" s="21">
        <v>0</v>
      </c>
      <c r="C6" s="21">
        <v>1</v>
      </c>
      <c r="D6" s="21">
        <v>1</v>
      </c>
      <c r="E6" t="s">
        <v>449</v>
      </c>
      <c r="F6" t="s">
        <v>454</v>
      </c>
      <c r="G6" t="s">
        <v>451</v>
      </c>
      <c r="H6">
        <v>6</v>
      </c>
    </row>
    <row r="7" spans="1:8" x14ac:dyDescent="0.35">
      <c r="A7" s="25">
        <v>8</v>
      </c>
      <c r="B7" s="21">
        <v>0</v>
      </c>
      <c r="C7" s="21">
        <v>1</v>
      </c>
      <c r="D7" s="21">
        <v>1</v>
      </c>
      <c r="E7" t="s">
        <v>449</v>
      </c>
      <c r="F7" t="s">
        <v>455</v>
      </c>
      <c r="G7" t="s">
        <v>451</v>
      </c>
      <c r="H7">
        <v>3</v>
      </c>
    </row>
    <row r="8" spans="1:8" x14ac:dyDescent="0.35">
      <c r="A8" s="25">
        <v>8</v>
      </c>
      <c r="B8" s="21">
        <v>0</v>
      </c>
      <c r="C8" s="21">
        <v>1</v>
      </c>
      <c r="D8" s="21">
        <v>1</v>
      </c>
      <c r="E8" t="s">
        <v>449</v>
      </c>
      <c r="F8" t="s">
        <v>486</v>
      </c>
      <c r="G8" t="s">
        <v>451</v>
      </c>
      <c r="H8">
        <v>3</v>
      </c>
    </row>
    <row r="9" spans="1:8" x14ac:dyDescent="0.35">
      <c r="A9" s="25">
        <v>8</v>
      </c>
      <c r="B9" s="21">
        <v>0</v>
      </c>
      <c r="C9" s="21">
        <v>1</v>
      </c>
      <c r="D9" s="21">
        <v>1</v>
      </c>
      <c r="E9" t="s">
        <v>449</v>
      </c>
      <c r="F9" t="s">
        <v>571</v>
      </c>
      <c r="G9" t="s">
        <v>451</v>
      </c>
      <c r="H9">
        <v>4</v>
      </c>
    </row>
    <row r="10" spans="1:8" x14ac:dyDescent="0.35">
      <c r="A10" s="25">
        <v>8</v>
      </c>
      <c r="B10" s="2">
        <v>0</v>
      </c>
      <c r="C10" s="21">
        <v>1</v>
      </c>
      <c r="D10" s="21">
        <v>1</v>
      </c>
      <c r="E10" t="s">
        <v>449</v>
      </c>
      <c r="F10" t="s">
        <v>480</v>
      </c>
      <c r="G10" t="s">
        <v>451</v>
      </c>
      <c r="H10">
        <v>3</v>
      </c>
    </row>
    <row r="11" spans="1:8" x14ac:dyDescent="0.35">
      <c r="A11" s="25">
        <v>8</v>
      </c>
      <c r="B11" s="21">
        <v>0</v>
      </c>
      <c r="C11" s="21">
        <v>1</v>
      </c>
      <c r="D11" s="21">
        <v>1</v>
      </c>
      <c r="E11" t="s">
        <v>456</v>
      </c>
      <c r="F11" t="s">
        <v>637</v>
      </c>
      <c r="G11" t="s">
        <v>451</v>
      </c>
      <c r="H11">
        <v>70</v>
      </c>
    </row>
    <row r="12" spans="1:8" x14ac:dyDescent="0.35">
      <c r="A12" s="25">
        <v>8</v>
      </c>
      <c r="B12" s="21">
        <v>0</v>
      </c>
      <c r="C12" s="21">
        <v>1</v>
      </c>
      <c r="D12" s="21">
        <v>1</v>
      </c>
      <c r="E12" t="s">
        <v>458</v>
      </c>
      <c r="F12" t="s">
        <v>638</v>
      </c>
      <c r="G12" t="s">
        <v>451</v>
      </c>
      <c r="H12">
        <v>1</v>
      </c>
    </row>
    <row r="13" spans="1:8" x14ac:dyDescent="0.35">
      <c r="A13" s="25">
        <v>8</v>
      </c>
      <c r="B13" s="21">
        <v>0</v>
      </c>
      <c r="C13" s="21">
        <v>1</v>
      </c>
      <c r="D13" s="21">
        <v>1</v>
      </c>
      <c r="E13" t="s">
        <v>458</v>
      </c>
      <c r="F13" t="s">
        <v>585</v>
      </c>
      <c r="G13" t="s">
        <v>451</v>
      </c>
      <c r="H13">
        <v>3</v>
      </c>
    </row>
    <row r="14" spans="1:8" x14ac:dyDescent="0.35">
      <c r="A14" s="25">
        <v>8</v>
      </c>
      <c r="B14" s="21">
        <v>0</v>
      </c>
      <c r="C14" s="21">
        <v>1</v>
      </c>
      <c r="D14" s="21">
        <v>1</v>
      </c>
      <c r="E14" t="s">
        <v>458</v>
      </c>
      <c r="F14" t="s">
        <v>482</v>
      </c>
      <c r="G14" t="s">
        <v>451</v>
      </c>
      <c r="H14">
        <v>4</v>
      </c>
    </row>
    <row r="15" spans="1:8" x14ac:dyDescent="0.35">
      <c r="A15" s="25">
        <v>8</v>
      </c>
      <c r="B15" s="21">
        <v>0</v>
      </c>
      <c r="C15" s="21">
        <v>1</v>
      </c>
      <c r="D15" s="21">
        <v>1</v>
      </c>
      <c r="E15" t="s">
        <v>458</v>
      </c>
      <c r="F15" t="s">
        <v>586</v>
      </c>
      <c r="G15" t="s">
        <v>451</v>
      </c>
      <c r="H15">
        <v>56</v>
      </c>
    </row>
    <row r="16" spans="1:8" x14ac:dyDescent="0.35">
      <c r="A16" s="25">
        <v>8</v>
      </c>
      <c r="B16" s="21">
        <v>0</v>
      </c>
      <c r="C16" s="21">
        <v>1</v>
      </c>
      <c r="D16" s="21">
        <v>1</v>
      </c>
      <c r="E16" t="s">
        <v>458</v>
      </c>
      <c r="F16" t="s">
        <v>459</v>
      </c>
      <c r="G16" t="s">
        <v>451</v>
      </c>
      <c r="H16">
        <v>6</v>
      </c>
    </row>
    <row r="17" spans="1:8" x14ac:dyDescent="0.35">
      <c r="A17" s="25">
        <v>8</v>
      </c>
      <c r="B17" s="21">
        <v>0</v>
      </c>
      <c r="C17" s="21">
        <v>1</v>
      </c>
      <c r="D17" s="21">
        <v>1</v>
      </c>
      <c r="E17" t="s">
        <v>460</v>
      </c>
      <c r="F17" t="s">
        <v>580</v>
      </c>
      <c r="G17" t="s">
        <v>451</v>
      </c>
      <c r="H17">
        <v>6</v>
      </c>
    </row>
    <row r="18" spans="1:8" x14ac:dyDescent="0.35">
      <c r="A18" s="25">
        <v>8</v>
      </c>
      <c r="B18" s="21">
        <v>0</v>
      </c>
      <c r="C18" s="21">
        <v>1</v>
      </c>
      <c r="D18" s="21">
        <v>1</v>
      </c>
      <c r="E18" t="s">
        <v>460</v>
      </c>
      <c r="F18" t="s">
        <v>581</v>
      </c>
      <c r="G18" t="s">
        <v>451</v>
      </c>
      <c r="H18">
        <v>11</v>
      </c>
    </row>
    <row r="19" spans="1:8" x14ac:dyDescent="0.35">
      <c r="A19" s="25">
        <v>8</v>
      </c>
      <c r="B19" s="21">
        <v>0</v>
      </c>
      <c r="C19" s="21">
        <v>1</v>
      </c>
      <c r="D19" s="21">
        <v>1</v>
      </c>
      <c r="E19" t="s">
        <v>460</v>
      </c>
      <c r="F19" t="s">
        <v>482</v>
      </c>
      <c r="G19" t="s">
        <v>451</v>
      </c>
      <c r="H19">
        <v>4</v>
      </c>
    </row>
    <row r="20" spans="1:8" x14ac:dyDescent="0.35">
      <c r="A20" s="25">
        <v>8</v>
      </c>
      <c r="B20" s="21">
        <v>0</v>
      </c>
      <c r="C20" s="21">
        <v>1</v>
      </c>
      <c r="D20" s="21">
        <v>1</v>
      </c>
      <c r="E20" t="s">
        <v>460</v>
      </c>
      <c r="F20" t="s">
        <v>459</v>
      </c>
      <c r="G20" t="s">
        <v>451</v>
      </c>
      <c r="H20">
        <v>49</v>
      </c>
    </row>
    <row r="21" spans="1:8" x14ac:dyDescent="0.35">
      <c r="A21" s="25">
        <v>8</v>
      </c>
      <c r="B21" s="21">
        <v>0</v>
      </c>
      <c r="C21" s="21">
        <v>1</v>
      </c>
      <c r="D21" s="21">
        <v>1</v>
      </c>
      <c r="E21" t="s">
        <v>461</v>
      </c>
      <c r="F21" s="5" t="s">
        <v>462</v>
      </c>
      <c r="G21" t="s">
        <v>451</v>
      </c>
      <c r="H21">
        <v>70</v>
      </c>
    </row>
    <row r="22" spans="1:8" x14ac:dyDescent="0.35">
      <c r="A22" s="25">
        <v>8</v>
      </c>
      <c r="B22" s="21">
        <v>0</v>
      </c>
      <c r="C22" s="21">
        <v>1</v>
      </c>
      <c r="D22" s="21">
        <v>1</v>
      </c>
      <c r="E22" t="s">
        <v>463</v>
      </c>
      <c r="F22" t="s">
        <v>464</v>
      </c>
      <c r="G22" t="s">
        <v>451</v>
      </c>
      <c r="H22">
        <v>31</v>
      </c>
    </row>
    <row r="23" spans="1:8" x14ac:dyDescent="0.35">
      <c r="A23" s="25">
        <v>8</v>
      </c>
      <c r="B23" s="21">
        <v>0</v>
      </c>
      <c r="C23" s="21">
        <v>1</v>
      </c>
      <c r="D23" s="21">
        <v>1</v>
      </c>
      <c r="E23" t="s">
        <v>463</v>
      </c>
      <c r="F23" t="s">
        <v>465</v>
      </c>
      <c r="G23" t="s">
        <v>451</v>
      </c>
      <c r="H23">
        <v>39</v>
      </c>
    </row>
    <row r="24" spans="1:8" x14ac:dyDescent="0.35">
      <c r="A24" s="25">
        <v>8</v>
      </c>
      <c r="B24" s="21">
        <v>0</v>
      </c>
      <c r="C24" s="21">
        <v>1</v>
      </c>
      <c r="D24" s="21">
        <v>1</v>
      </c>
      <c r="E24" t="s">
        <v>466</v>
      </c>
      <c r="F24" t="s">
        <v>459</v>
      </c>
      <c r="G24" t="s">
        <v>451</v>
      </c>
      <c r="H24">
        <v>70</v>
      </c>
    </row>
    <row r="25" spans="1:8" x14ac:dyDescent="0.35">
      <c r="A25" s="25">
        <v>8</v>
      </c>
      <c r="B25" s="21">
        <v>0</v>
      </c>
      <c r="C25" s="21">
        <v>1</v>
      </c>
      <c r="D25" s="2">
        <v>0</v>
      </c>
      <c r="E25" t="s">
        <v>639</v>
      </c>
      <c r="F25" s="35" t="s">
        <v>640</v>
      </c>
      <c r="G25" t="s">
        <v>469</v>
      </c>
    </row>
    <row r="26" spans="1:8" x14ac:dyDescent="0.35">
      <c r="A26" s="25">
        <v>8</v>
      </c>
      <c r="B26" s="21">
        <v>0</v>
      </c>
      <c r="C26" s="21">
        <v>1</v>
      </c>
      <c r="D26" s="2">
        <v>0</v>
      </c>
      <c r="E26" t="s">
        <v>467</v>
      </c>
      <c r="F26" s="35" t="s">
        <v>641</v>
      </c>
      <c r="G26" t="s">
        <v>469</v>
      </c>
    </row>
    <row r="27" spans="1:8" x14ac:dyDescent="0.35">
      <c r="A27" s="25">
        <v>8</v>
      </c>
      <c r="B27" s="21">
        <v>0</v>
      </c>
      <c r="C27" s="21">
        <v>1</v>
      </c>
      <c r="D27" s="2">
        <v>0</v>
      </c>
      <c r="E27" t="s">
        <v>470</v>
      </c>
      <c r="F27" s="35" t="s">
        <v>642</v>
      </c>
      <c r="G27" t="s">
        <v>469</v>
      </c>
    </row>
    <row r="28" spans="1:8" x14ac:dyDescent="0.35">
      <c r="A28" s="25">
        <v>8</v>
      </c>
      <c r="B28" s="21">
        <v>0</v>
      </c>
      <c r="C28" s="21">
        <v>1</v>
      </c>
      <c r="D28" s="2">
        <v>0</v>
      </c>
      <c r="E28" t="s">
        <v>472</v>
      </c>
      <c r="F28" s="35" t="s">
        <v>87</v>
      </c>
      <c r="G28" t="s">
        <v>469</v>
      </c>
    </row>
    <row r="29" spans="1:8" x14ac:dyDescent="0.35">
      <c r="A29" s="25">
        <v>8</v>
      </c>
      <c r="B29" s="21">
        <v>0</v>
      </c>
      <c r="C29" s="21">
        <v>1</v>
      </c>
      <c r="D29" s="21">
        <v>1</v>
      </c>
      <c r="E29" t="s">
        <v>474</v>
      </c>
      <c r="F29" s="5" t="s">
        <v>462</v>
      </c>
      <c r="G29" t="s">
        <v>451</v>
      </c>
      <c r="H29">
        <v>121</v>
      </c>
    </row>
    <row r="30" spans="1:8" x14ac:dyDescent="0.35">
      <c r="A30" s="25">
        <v>8</v>
      </c>
      <c r="B30" s="21">
        <v>0</v>
      </c>
      <c r="C30" s="21">
        <v>1</v>
      </c>
      <c r="D30" s="21">
        <v>1</v>
      </c>
      <c r="E30" t="s">
        <v>475</v>
      </c>
      <c r="F30" t="s">
        <v>476</v>
      </c>
      <c r="G30" t="s">
        <v>451</v>
      </c>
      <c r="H30">
        <v>108</v>
      </c>
    </row>
    <row r="31" spans="1:8" x14ac:dyDescent="0.35">
      <c r="A31" s="25">
        <v>8</v>
      </c>
      <c r="B31" s="21">
        <v>0</v>
      </c>
      <c r="C31" s="21">
        <v>1</v>
      </c>
      <c r="D31" s="21">
        <v>1</v>
      </c>
      <c r="E31" t="s">
        <v>475</v>
      </c>
      <c r="F31" t="s">
        <v>643</v>
      </c>
      <c r="G31" t="s">
        <v>451</v>
      </c>
      <c r="H31">
        <v>118</v>
      </c>
    </row>
    <row r="32" spans="1:8" x14ac:dyDescent="0.35">
      <c r="A32" s="25">
        <v>8</v>
      </c>
      <c r="B32" s="21">
        <v>0</v>
      </c>
      <c r="C32" s="21">
        <v>1</v>
      </c>
      <c r="D32" s="21">
        <v>1</v>
      </c>
      <c r="E32" t="s">
        <v>475</v>
      </c>
      <c r="F32" t="s">
        <v>644</v>
      </c>
      <c r="G32" t="s">
        <v>451</v>
      </c>
      <c r="H32">
        <v>71</v>
      </c>
    </row>
    <row r="33" spans="1:8" x14ac:dyDescent="0.35">
      <c r="A33" s="25">
        <v>8</v>
      </c>
      <c r="B33" s="21">
        <v>0</v>
      </c>
      <c r="C33" s="21">
        <v>1</v>
      </c>
      <c r="D33" s="21">
        <v>1</v>
      </c>
      <c r="E33" t="s">
        <v>475</v>
      </c>
      <c r="F33" t="s">
        <v>478</v>
      </c>
      <c r="G33" t="s">
        <v>451</v>
      </c>
      <c r="H33">
        <v>54</v>
      </c>
    </row>
    <row r="34" spans="1:8" x14ac:dyDescent="0.35">
      <c r="A34" s="25">
        <v>8</v>
      </c>
      <c r="B34" s="21">
        <v>0</v>
      </c>
      <c r="C34" s="21">
        <v>1</v>
      </c>
      <c r="D34" s="21">
        <v>1</v>
      </c>
      <c r="E34" t="s">
        <v>475</v>
      </c>
      <c r="F34" t="s">
        <v>645</v>
      </c>
      <c r="G34" t="s">
        <v>451</v>
      </c>
      <c r="H34">
        <v>55</v>
      </c>
    </row>
  </sheetData>
  <hyperlinks>
    <hyperlink ref="F25" r:id="rId1" display="https://clinicaltrials.gov/ct2/show/NCT01853345" xr:uid="{E3166765-B5D5-40D7-885D-282D5BA8F04E}"/>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149A40-E66A-4C17-94A3-BF62B9AD09AC}">
  <dimension ref="A1:H13"/>
  <sheetViews>
    <sheetView workbookViewId="0">
      <selection activeCell="D11" sqref="D11"/>
    </sheetView>
  </sheetViews>
  <sheetFormatPr defaultColWidth="8.453125" defaultRowHeight="14.5" x14ac:dyDescent="0.35"/>
  <cols>
    <col min="5" max="5" width="20.1796875" bestFit="1" customWidth="1"/>
    <col min="6" max="6" width="15.453125" customWidth="1"/>
    <col min="7" max="7" width="10.81640625" bestFit="1" customWidth="1"/>
    <col min="8" max="8" width="7.4531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9</v>
      </c>
      <c r="B2" s="2">
        <v>0</v>
      </c>
      <c r="C2" s="21">
        <v>1</v>
      </c>
      <c r="D2" s="21">
        <v>1</v>
      </c>
      <c r="E2" t="s">
        <v>449</v>
      </c>
      <c r="F2" t="s">
        <v>480</v>
      </c>
      <c r="G2" t="s">
        <v>451</v>
      </c>
      <c r="H2">
        <v>5000</v>
      </c>
    </row>
    <row r="3" spans="1:8" x14ac:dyDescent="0.35">
      <c r="A3" s="25">
        <v>9</v>
      </c>
      <c r="B3" s="21">
        <v>0</v>
      </c>
      <c r="C3" s="21">
        <v>1</v>
      </c>
      <c r="D3" s="21">
        <v>1</v>
      </c>
      <c r="E3" t="s">
        <v>456</v>
      </c>
      <c r="F3" t="s">
        <v>560</v>
      </c>
      <c r="G3" t="s">
        <v>451</v>
      </c>
      <c r="H3">
        <v>5000</v>
      </c>
    </row>
    <row r="4" spans="1:8" x14ac:dyDescent="0.35">
      <c r="A4" s="25">
        <v>9</v>
      </c>
      <c r="B4" s="21">
        <v>0</v>
      </c>
      <c r="C4" s="21">
        <v>1</v>
      </c>
      <c r="D4" s="21">
        <v>1</v>
      </c>
      <c r="E4" t="s">
        <v>458</v>
      </c>
      <c r="F4" t="s">
        <v>459</v>
      </c>
      <c r="G4" t="s">
        <v>451</v>
      </c>
      <c r="H4">
        <v>5000</v>
      </c>
    </row>
    <row r="5" spans="1:8" x14ac:dyDescent="0.35">
      <c r="A5" s="25">
        <v>9</v>
      </c>
      <c r="B5" s="21">
        <v>0</v>
      </c>
      <c r="C5" s="21">
        <v>1</v>
      </c>
      <c r="D5" s="21">
        <v>1</v>
      </c>
      <c r="E5" t="s">
        <v>460</v>
      </c>
      <c r="F5" t="s">
        <v>459</v>
      </c>
      <c r="G5" t="s">
        <v>451</v>
      </c>
      <c r="H5">
        <v>5000</v>
      </c>
    </row>
    <row r="6" spans="1:8" x14ac:dyDescent="0.35">
      <c r="A6" s="25">
        <v>9</v>
      </c>
      <c r="B6" s="21">
        <v>0</v>
      </c>
      <c r="C6" s="21">
        <v>1</v>
      </c>
      <c r="D6" s="21">
        <v>1</v>
      </c>
      <c r="E6" t="s">
        <v>461</v>
      </c>
      <c r="F6" s="5" t="s">
        <v>462</v>
      </c>
      <c r="G6" t="s">
        <v>451</v>
      </c>
      <c r="H6">
        <v>5000</v>
      </c>
    </row>
    <row r="7" spans="1:8" x14ac:dyDescent="0.35">
      <c r="A7" s="25">
        <v>9</v>
      </c>
      <c r="B7" s="21">
        <v>0</v>
      </c>
      <c r="C7" s="21">
        <v>1</v>
      </c>
      <c r="D7" s="21">
        <v>1</v>
      </c>
      <c r="E7" t="s">
        <v>463</v>
      </c>
      <c r="F7" t="s">
        <v>459</v>
      </c>
      <c r="G7" t="s">
        <v>451</v>
      </c>
      <c r="H7">
        <v>5000</v>
      </c>
    </row>
    <row r="8" spans="1:8" x14ac:dyDescent="0.35">
      <c r="A8" s="25">
        <v>9</v>
      </c>
      <c r="B8" s="21">
        <v>0</v>
      </c>
      <c r="C8" s="21">
        <v>1</v>
      </c>
      <c r="D8" s="21">
        <v>1</v>
      </c>
      <c r="E8" t="s">
        <v>466</v>
      </c>
      <c r="F8" t="s">
        <v>459</v>
      </c>
      <c r="G8" t="s">
        <v>451</v>
      </c>
      <c r="H8">
        <v>5000</v>
      </c>
    </row>
    <row r="9" spans="1:8" x14ac:dyDescent="0.35">
      <c r="A9" s="25">
        <v>9</v>
      </c>
      <c r="B9" s="21">
        <v>0</v>
      </c>
      <c r="C9" s="21">
        <v>1</v>
      </c>
      <c r="D9" s="2">
        <v>0</v>
      </c>
      <c r="E9" t="s">
        <v>467</v>
      </c>
      <c r="F9" s="35" t="s">
        <v>646</v>
      </c>
      <c r="G9" t="s">
        <v>469</v>
      </c>
    </row>
    <row r="10" spans="1:8" x14ac:dyDescent="0.35">
      <c r="A10" s="25">
        <v>9</v>
      </c>
      <c r="B10" s="21">
        <v>0</v>
      </c>
      <c r="C10" s="21">
        <v>1</v>
      </c>
      <c r="D10" s="2">
        <v>0</v>
      </c>
      <c r="E10" t="s">
        <v>470</v>
      </c>
      <c r="F10" s="35" t="s">
        <v>647</v>
      </c>
      <c r="G10" t="s">
        <v>469</v>
      </c>
    </row>
    <row r="11" spans="1:8" x14ac:dyDescent="0.35">
      <c r="A11" s="25">
        <v>9</v>
      </c>
      <c r="B11" s="21">
        <v>0</v>
      </c>
      <c r="C11" s="21">
        <v>1</v>
      </c>
      <c r="D11" s="2">
        <v>0</v>
      </c>
      <c r="E11" t="s">
        <v>472</v>
      </c>
      <c r="F11" s="35" t="s">
        <v>93</v>
      </c>
      <c r="G11" t="s">
        <v>469</v>
      </c>
    </row>
    <row r="12" spans="1:8" x14ac:dyDescent="0.35">
      <c r="A12" s="25">
        <v>9</v>
      </c>
      <c r="B12" s="21">
        <v>0</v>
      </c>
      <c r="C12" s="21">
        <v>1</v>
      </c>
      <c r="D12" s="21">
        <v>1</v>
      </c>
      <c r="E12" t="s">
        <v>474</v>
      </c>
      <c r="F12" s="5" t="s">
        <v>462</v>
      </c>
      <c r="G12" t="s">
        <v>451</v>
      </c>
      <c r="H12">
        <v>6313</v>
      </c>
    </row>
    <row r="13" spans="1:8" x14ac:dyDescent="0.35">
      <c r="A13" s="25">
        <v>9</v>
      </c>
      <c r="B13" s="21">
        <v>0</v>
      </c>
      <c r="C13" s="21">
        <v>1</v>
      </c>
      <c r="D13" s="21">
        <v>1</v>
      </c>
      <c r="E13" t="s">
        <v>475</v>
      </c>
      <c r="F13" t="s">
        <v>643</v>
      </c>
      <c r="G13" t="s">
        <v>451</v>
      </c>
      <c r="H13">
        <v>6313</v>
      </c>
    </row>
  </sheetData>
  <hyperlinks>
    <hyperlink ref="F10" r:id="rId1" display="https://reporter.nih.gov/search/RjcMEh4xq0yratWAaFGlNg/project-details/9259923" xr:uid="{2BB266A1-DAE7-495F-A720-1857AC47AF1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89234D-9D25-4A02-A318-F4675A150F68}">
  <dimension ref="A1:H23"/>
  <sheetViews>
    <sheetView workbookViewId="0">
      <selection activeCell="A21" sqref="A21:XFD21"/>
    </sheetView>
  </sheetViews>
  <sheetFormatPr defaultColWidth="8.453125" defaultRowHeight="14.5" x14ac:dyDescent="0.35"/>
  <cols>
    <col min="5" max="5" width="20.1796875" bestFit="1" customWidth="1"/>
    <col min="6" max="6" width="15.453125" customWidth="1"/>
    <col min="7" max="7" width="10.81640625" bestFit="1" customWidth="1"/>
    <col min="8" max="8" width="7.4531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10</v>
      </c>
      <c r="B2" s="21">
        <v>0</v>
      </c>
      <c r="C2" s="21">
        <v>1</v>
      </c>
      <c r="D2" s="21">
        <v>1</v>
      </c>
      <c r="E2" t="s">
        <v>449</v>
      </c>
      <c r="F2" t="s">
        <v>479</v>
      </c>
      <c r="G2" t="s">
        <v>451</v>
      </c>
      <c r="H2">
        <v>22</v>
      </c>
    </row>
    <row r="3" spans="1:8" x14ac:dyDescent="0.35">
      <c r="A3" s="25">
        <v>10</v>
      </c>
      <c r="B3" s="21">
        <v>0</v>
      </c>
      <c r="C3" s="21">
        <v>1</v>
      </c>
      <c r="D3" s="21">
        <v>1</v>
      </c>
      <c r="E3" t="s">
        <v>449</v>
      </c>
      <c r="F3" t="s">
        <v>450</v>
      </c>
      <c r="G3" t="s">
        <v>451</v>
      </c>
      <c r="H3">
        <v>36</v>
      </c>
    </row>
    <row r="4" spans="1:8" x14ac:dyDescent="0.35">
      <c r="A4" s="25">
        <v>10</v>
      </c>
      <c r="B4" s="21">
        <v>0</v>
      </c>
      <c r="C4" s="21">
        <v>1</v>
      </c>
      <c r="D4" s="21">
        <v>1</v>
      </c>
      <c r="E4" t="s">
        <v>449</v>
      </c>
      <c r="F4" t="s">
        <v>452</v>
      </c>
      <c r="G4" t="s">
        <v>451</v>
      </c>
      <c r="H4">
        <v>37</v>
      </c>
    </row>
    <row r="5" spans="1:8" x14ac:dyDescent="0.35">
      <c r="A5" s="25">
        <v>10</v>
      </c>
      <c r="B5" s="21">
        <v>0</v>
      </c>
      <c r="C5" s="21">
        <v>1</v>
      </c>
      <c r="D5" s="21">
        <v>1</v>
      </c>
      <c r="E5" t="s">
        <v>449</v>
      </c>
      <c r="F5" t="s">
        <v>453</v>
      </c>
      <c r="G5" t="s">
        <v>451</v>
      </c>
      <c r="H5">
        <v>10</v>
      </c>
    </row>
    <row r="6" spans="1:8" x14ac:dyDescent="0.35">
      <c r="A6" s="25">
        <v>10</v>
      </c>
      <c r="B6" s="21">
        <v>0</v>
      </c>
      <c r="C6" s="21">
        <v>1</v>
      </c>
      <c r="D6" s="21">
        <v>1</v>
      </c>
      <c r="E6" t="s">
        <v>449</v>
      </c>
      <c r="F6" t="s">
        <v>454</v>
      </c>
      <c r="G6" t="s">
        <v>451</v>
      </c>
      <c r="H6">
        <v>1</v>
      </c>
    </row>
    <row r="7" spans="1:8" x14ac:dyDescent="0.35">
      <c r="A7" s="25">
        <v>10</v>
      </c>
      <c r="B7" s="21">
        <v>0</v>
      </c>
      <c r="C7" s="21">
        <v>1</v>
      </c>
      <c r="D7" s="21">
        <v>1</v>
      </c>
      <c r="E7" t="s">
        <v>456</v>
      </c>
      <c r="F7" t="s">
        <v>648</v>
      </c>
      <c r="G7" t="s">
        <v>451</v>
      </c>
      <c r="H7">
        <v>106</v>
      </c>
    </row>
    <row r="8" spans="1:8" x14ac:dyDescent="0.35">
      <c r="A8" s="25">
        <v>10</v>
      </c>
      <c r="B8" s="21">
        <v>0</v>
      </c>
      <c r="C8" s="21">
        <v>1</v>
      </c>
      <c r="D8" s="21">
        <v>1</v>
      </c>
      <c r="E8" t="s">
        <v>458</v>
      </c>
      <c r="F8" t="s">
        <v>585</v>
      </c>
      <c r="G8" t="s">
        <v>451</v>
      </c>
      <c r="H8">
        <v>16</v>
      </c>
    </row>
    <row r="9" spans="1:8" x14ac:dyDescent="0.35">
      <c r="A9" s="25">
        <v>10</v>
      </c>
      <c r="B9" s="21">
        <v>0</v>
      </c>
      <c r="C9" s="21">
        <v>1</v>
      </c>
      <c r="D9" s="21">
        <v>1</v>
      </c>
      <c r="E9" t="s">
        <v>458</v>
      </c>
      <c r="F9" t="s">
        <v>586</v>
      </c>
      <c r="G9" t="s">
        <v>451</v>
      </c>
      <c r="H9">
        <v>62</v>
      </c>
    </row>
    <row r="10" spans="1:8" x14ac:dyDescent="0.35">
      <c r="A10" s="25">
        <v>10</v>
      </c>
      <c r="B10" s="21">
        <v>0</v>
      </c>
      <c r="C10" s="21">
        <v>1</v>
      </c>
      <c r="D10" s="21">
        <v>1</v>
      </c>
      <c r="E10" t="s">
        <v>458</v>
      </c>
      <c r="F10" t="s">
        <v>459</v>
      </c>
      <c r="G10" t="s">
        <v>451</v>
      </c>
      <c r="H10">
        <f>106-78</f>
        <v>28</v>
      </c>
    </row>
    <row r="11" spans="1:8" x14ac:dyDescent="0.35">
      <c r="A11" s="25">
        <v>10</v>
      </c>
      <c r="B11" s="21">
        <v>0</v>
      </c>
      <c r="C11" s="21">
        <v>1</v>
      </c>
      <c r="D11" s="21">
        <v>1</v>
      </c>
      <c r="E11" t="s">
        <v>460</v>
      </c>
      <c r="F11" t="s">
        <v>459</v>
      </c>
      <c r="G11" t="s">
        <v>451</v>
      </c>
      <c r="H11">
        <v>106</v>
      </c>
    </row>
    <row r="12" spans="1:8" x14ac:dyDescent="0.35">
      <c r="A12" s="25">
        <v>10</v>
      </c>
      <c r="B12" s="21">
        <v>0</v>
      </c>
      <c r="C12" s="21">
        <v>1</v>
      </c>
      <c r="D12" s="21">
        <v>1</v>
      </c>
      <c r="E12" t="s">
        <v>461</v>
      </c>
      <c r="F12" s="5" t="s">
        <v>462</v>
      </c>
      <c r="G12" t="s">
        <v>451</v>
      </c>
      <c r="H12">
        <v>106</v>
      </c>
    </row>
    <row r="13" spans="1:8" x14ac:dyDescent="0.35">
      <c r="A13" s="25">
        <v>10</v>
      </c>
      <c r="B13" s="21">
        <v>0</v>
      </c>
      <c r="C13" s="21">
        <v>1</v>
      </c>
      <c r="D13" s="21">
        <v>1</v>
      </c>
      <c r="E13" t="s">
        <v>463</v>
      </c>
      <c r="F13" t="s">
        <v>464</v>
      </c>
      <c r="G13" t="s">
        <v>451</v>
      </c>
      <c r="H13">
        <f>106-72</f>
        <v>34</v>
      </c>
    </row>
    <row r="14" spans="1:8" x14ac:dyDescent="0.35">
      <c r="A14" s="25">
        <v>10</v>
      </c>
      <c r="B14" s="21">
        <v>0</v>
      </c>
      <c r="C14" s="21">
        <v>1</v>
      </c>
      <c r="D14" s="21">
        <v>1</v>
      </c>
      <c r="E14" t="s">
        <v>463</v>
      </c>
      <c r="F14" t="s">
        <v>465</v>
      </c>
      <c r="G14" t="s">
        <v>451</v>
      </c>
      <c r="H14">
        <v>72</v>
      </c>
    </row>
    <row r="15" spans="1:8" x14ac:dyDescent="0.35">
      <c r="A15" s="25">
        <v>10</v>
      </c>
      <c r="B15" s="21">
        <v>0</v>
      </c>
      <c r="C15" s="21">
        <v>1</v>
      </c>
      <c r="D15" s="21">
        <v>1</v>
      </c>
      <c r="E15" t="s">
        <v>466</v>
      </c>
      <c r="F15" t="s">
        <v>649</v>
      </c>
      <c r="G15" t="s">
        <v>451</v>
      </c>
      <c r="H15">
        <v>100</v>
      </c>
    </row>
    <row r="16" spans="1:8" x14ac:dyDescent="0.35">
      <c r="A16" s="25">
        <v>10</v>
      </c>
      <c r="B16" s="21">
        <v>0</v>
      </c>
      <c r="C16" s="21">
        <v>1</v>
      </c>
      <c r="D16" s="21">
        <v>1</v>
      </c>
      <c r="E16" t="s">
        <v>466</v>
      </c>
      <c r="F16" t="s">
        <v>650</v>
      </c>
      <c r="G16" t="s">
        <v>451</v>
      </c>
      <c r="H16">
        <v>6</v>
      </c>
    </row>
    <row r="17" spans="1:8" x14ac:dyDescent="0.35">
      <c r="A17" s="25">
        <v>10</v>
      </c>
      <c r="B17" s="21">
        <v>0</v>
      </c>
      <c r="C17" s="21">
        <v>1</v>
      </c>
      <c r="D17" s="2">
        <v>0</v>
      </c>
      <c r="E17" t="s">
        <v>467</v>
      </c>
      <c r="F17" s="35" t="s">
        <v>651</v>
      </c>
      <c r="G17" t="s">
        <v>469</v>
      </c>
    </row>
    <row r="18" spans="1:8" x14ac:dyDescent="0.35">
      <c r="A18" s="25">
        <v>10</v>
      </c>
      <c r="B18" s="21">
        <v>0</v>
      </c>
      <c r="C18" s="21">
        <v>1</v>
      </c>
      <c r="D18" s="2">
        <v>0</v>
      </c>
      <c r="E18" t="s">
        <v>470</v>
      </c>
      <c r="F18" s="35" t="s">
        <v>652</v>
      </c>
      <c r="G18" t="s">
        <v>469</v>
      </c>
    </row>
    <row r="19" spans="1:8" x14ac:dyDescent="0.35">
      <c r="A19" s="25">
        <v>10</v>
      </c>
      <c r="B19" s="21">
        <v>0</v>
      </c>
      <c r="C19" s="21">
        <v>1</v>
      </c>
      <c r="D19" s="2">
        <v>0</v>
      </c>
      <c r="E19" t="s">
        <v>472</v>
      </c>
      <c r="F19" s="35" t="s">
        <v>99</v>
      </c>
      <c r="G19" t="s">
        <v>469</v>
      </c>
    </row>
    <row r="20" spans="1:8" x14ac:dyDescent="0.35">
      <c r="A20" s="25">
        <v>10</v>
      </c>
      <c r="B20" s="21">
        <v>0</v>
      </c>
      <c r="C20" s="21">
        <v>1</v>
      </c>
      <c r="D20" s="2">
        <v>0</v>
      </c>
      <c r="E20" t="s">
        <v>653</v>
      </c>
      <c r="F20" t="s">
        <v>654</v>
      </c>
      <c r="G20" t="s">
        <v>469</v>
      </c>
    </row>
    <row r="21" spans="1:8" x14ac:dyDescent="0.35">
      <c r="A21" s="25">
        <v>10</v>
      </c>
      <c r="B21" s="21">
        <v>0</v>
      </c>
      <c r="C21" s="21">
        <v>1</v>
      </c>
      <c r="D21" s="2">
        <v>0</v>
      </c>
      <c r="E21" t="s">
        <v>653</v>
      </c>
      <c r="F21" t="s">
        <v>655</v>
      </c>
      <c r="G21" t="s">
        <v>469</v>
      </c>
    </row>
    <row r="22" spans="1:8" x14ac:dyDescent="0.35">
      <c r="A22" s="25">
        <v>10</v>
      </c>
      <c r="B22" s="21">
        <v>0</v>
      </c>
      <c r="C22" s="21">
        <v>1</v>
      </c>
      <c r="D22" s="21">
        <v>1</v>
      </c>
      <c r="E22" t="s">
        <v>474</v>
      </c>
      <c r="F22" s="5" t="s">
        <v>462</v>
      </c>
      <c r="G22" t="s">
        <v>451</v>
      </c>
      <c r="H22">
        <v>12</v>
      </c>
    </row>
    <row r="23" spans="1:8" x14ac:dyDescent="0.35">
      <c r="A23" s="25">
        <v>10</v>
      </c>
      <c r="B23" s="21">
        <v>0</v>
      </c>
      <c r="C23" s="21">
        <v>1</v>
      </c>
      <c r="D23" s="21">
        <v>1</v>
      </c>
      <c r="E23" t="s">
        <v>475</v>
      </c>
      <c r="F23" t="s">
        <v>477</v>
      </c>
      <c r="G23" t="s">
        <v>451</v>
      </c>
      <c r="H23">
        <v>12</v>
      </c>
    </row>
  </sheetData>
  <phoneticPr fontId="15" type="noConversion"/>
  <hyperlinks>
    <hyperlink ref="F18" r:id="rId1" display="https://reporter.nih.gov/search/R4GVAyCQNkGS1gfO3aJOAw/project-details/10378561" xr:uid="{5A49FA88-F9E1-425C-9A26-B37C6B14E4C0}"/>
    <hyperlink ref="F21" r:id="rId2" display="http://www.ncbi.nlm.nih.gov/geo/query/acc.cgi?acc=GSE33315" xr:uid="{AF9301A9-CCE3-4B77-B416-E66A302E80A9}"/>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4CC6D-8396-485A-A2B0-8989A1FCDDB3}">
  <dimension ref="A1:H33"/>
  <sheetViews>
    <sheetView topLeftCell="A10" workbookViewId="0">
      <selection activeCell="E29" sqref="E29"/>
    </sheetView>
  </sheetViews>
  <sheetFormatPr defaultColWidth="8.453125" defaultRowHeight="14.5" x14ac:dyDescent="0.35"/>
  <cols>
    <col min="5" max="5" width="20.1796875" bestFit="1" customWidth="1"/>
    <col min="6" max="6" width="15.453125" customWidth="1"/>
    <col min="7" max="7" width="10.81640625" bestFit="1" customWidth="1"/>
    <col min="8" max="8" width="7.4531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11</v>
      </c>
      <c r="B2" s="21">
        <v>0</v>
      </c>
      <c r="C2" s="21">
        <v>1</v>
      </c>
      <c r="D2" s="21">
        <v>1</v>
      </c>
      <c r="E2" t="s">
        <v>449</v>
      </c>
      <c r="F2" t="s">
        <v>479</v>
      </c>
      <c r="G2" t="s">
        <v>451</v>
      </c>
      <c r="H2">
        <v>52</v>
      </c>
    </row>
    <row r="3" spans="1:8" x14ac:dyDescent="0.35">
      <c r="A3" s="25">
        <v>11</v>
      </c>
      <c r="B3" s="21">
        <v>0</v>
      </c>
      <c r="C3" s="21">
        <v>1</v>
      </c>
      <c r="D3" s="21">
        <v>1</v>
      </c>
      <c r="E3" t="s">
        <v>449</v>
      </c>
      <c r="F3" t="s">
        <v>450</v>
      </c>
      <c r="G3" t="s">
        <v>451</v>
      </c>
      <c r="H3">
        <v>32</v>
      </c>
    </row>
    <row r="4" spans="1:8" x14ac:dyDescent="0.35">
      <c r="A4" s="25">
        <v>11</v>
      </c>
      <c r="B4" s="21">
        <v>0</v>
      </c>
      <c r="C4" s="21">
        <v>1</v>
      </c>
      <c r="D4" s="21">
        <v>1</v>
      </c>
      <c r="E4" t="s">
        <v>449</v>
      </c>
      <c r="F4" t="s">
        <v>452</v>
      </c>
      <c r="G4" t="s">
        <v>451</v>
      </c>
      <c r="H4">
        <v>29</v>
      </c>
    </row>
    <row r="5" spans="1:8" x14ac:dyDescent="0.35">
      <c r="A5" s="25">
        <v>11</v>
      </c>
      <c r="B5" s="21">
        <v>0</v>
      </c>
      <c r="C5" s="21">
        <v>1</v>
      </c>
      <c r="D5" s="21">
        <v>1</v>
      </c>
      <c r="E5" t="s">
        <v>449</v>
      </c>
      <c r="F5" t="s">
        <v>453</v>
      </c>
      <c r="G5" t="s">
        <v>451</v>
      </c>
      <c r="H5">
        <v>23</v>
      </c>
    </row>
    <row r="6" spans="1:8" x14ac:dyDescent="0.35">
      <c r="A6" s="25">
        <v>11</v>
      </c>
      <c r="B6" s="21">
        <v>0</v>
      </c>
      <c r="C6" s="21">
        <v>1</v>
      </c>
      <c r="D6" s="21">
        <v>1</v>
      </c>
      <c r="E6" t="s">
        <v>449</v>
      </c>
      <c r="F6" t="s">
        <v>454</v>
      </c>
      <c r="G6" t="s">
        <v>451</v>
      </c>
      <c r="H6">
        <v>20</v>
      </c>
    </row>
    <row r="7" spans="1:8" x14ac:dyDescent="0.35">
      <c r="A7" s="25">
        <v>11</v>
      </c>
      <c r="B7" s="21">
        <v>0</v>
      </c>
      <c r="C7" s="21">
        <v>1</v>
      </c>
      <c r="D7" s="21">
        <v>1</v>
      </c>
      <c r="E7" t="s">
        <v>449</v>
      </c>
      <c r="F7" t="s">
        <v>455</v>
      </c>
      <c r="G7" t="s">
        <v>451</v>
      </c>
      <c r="H7">
        <v>9</v>
      </c>
    </row>
    <row r="8" spans="1:8" x14ac:dyDescent="0.35">
      <c r="A8" s="25">
        <v>11</v>
      </c>
      <c r="B8" s="21">
        <v>0</v>
      </c>
      <c r="C8" s="21">
        <v>1</v>
      </c>
      <c r="D8" s="21">
        <v>1</v>
      </c>
      <c r="E8" t="s">
        <v>449</v>
      </c>
      <c r="F8" t="s">
        <v>486</v>
      </c>
      <c r="G8" t="s">
        <v>451</v>
      </c>
      <c r="H8">
        <v>5</v>
      </c>
    </row>
    <row r="9" spans="1:8" x14ac:dyDescent="0.35">
      <c r="A9" s="25">
        <v>11</v>
      </c>
      <c r="B9" s="21">
        <v>0</v>
      </c>
      <c r="C9" s="21">
        <v>1</v>
      </c>
      <c r="D9" s="21">
        <v>1</v>
      </c>
      <c r="E9" t="s">
        <v>449</v>
      </c>
      <c r="F9" t="s">
        <v>571</v>
      </c>
      <c r="G9" t="s">
        <v>451</v>
      </c>
      <c r="H9">
        <v>9</v>
      </c>
    </row>
    <row r="10" spans="1:8" x14ac:dyDescent="0.35">
      <c r="A10" s="25">
        <v>11</v>
      </c>
      <c r="B10" s="2">
        <v>0</v>
      </c>
      <c r="C10" s="21">
        <v>1</v>
      </c>
      <c r="D10" s="21">
        <v>1</v>
      </c>
      <c r="E10" t="s">
        <v>449</v>
      </c>
      <c r="F10" t="s">
        <v>656</v>
      </c>
      <c r="G10" t="s">
        <v>451</v>
      </c>
      <c r="H10">
        <f>226-SUM(H2:H9)</f>
        <v>47</v>
      </c>
    </row>
    <row r="11" spans="1:8" x14ac:dyDescent="0.35">
      <c r="A11" s="25">
        <v>11</v>
      </c>
      <c r="B11" s="21">
        <v>0</v>
      </c>
      <c r="C11" s="21">
        <v>1</v>
      </c>
      <c r="D11" s="21">
        <v>1</v>
      </c>
      <c r="E11" t="s">
        <v>449</v>
      </c>
      <c r="F11" t="s">
        <v>459</v>
      </c>
      <c r="G11" t="s">
        <v>451</v>
      </c>
      <c r="H11">
        <v>15</v>
      </c>
    </row>
    <row r="12" spans="1:8" x14ac:dyDescent="0.35">
      <c r="A12" s="25">
        <v>11</v>
      </c>
      <c r="B12" s="21">
        <v>0</v>
      </c>
      <c r="C12" s="21">
        <v>1</v>
      </c>
      <c r="D12" s="21">
        <v>1</v>
      </c>
      <c r="E12" t="s">
        <v>456</v>
      </c>
      <c r="F12" t="s">
        <v>657</v>
      </c>
      <c r="G12" t="s">
        <v>451</v>
      </c>
      <c r="H12">
        <v>125</v>
      </c>
    </row>
    <row r="13" spans="1:8" x14ac:dyDescent="0.35">
      <c r="A13" s="25">
        <v>11</v>
      </c>
      <c r="B13" s="21">
        <v>0</v>
      </c>
      <c r="C13" s="21">
        <v>1</v>
      </c>
      <c r="D13" s="21">
        <v>1</v>
      </c>
      <c r="E13" t="s">
        <v>456</v>
      </c>
      <c r="F13" t="s">
        <v>658</v>
      </c>
      <c r="G13" t="s">
        <v>451</v>
      </c>
      <c r="H13">
        <v>116</v>
      </c>
    </row>
    <row r="14" spans="1:8" x14ac:dyDescent="0.35">
      <c r="A14" s="25">
        <v>11</v>
      </c>
      <c r="B14" s="21">
        <v>0</v>
      </c>
      <c r="C14" s="21">
        <v>1</v>
      </c>
      <c r="D14" s="21">
        <v>1</v>
      </c>
      <c r="E14" t="s">
        <v>458</v>
      </c>
      <c r="F14" t="s">
        <v>585</v>
      </c>
      <c r="G14" t="s">
        <v>451</v>
      </c>
      <c r="H14">
        <v>10</v>
      </c>
    </row>
    <row r="15" spans="1:8" x14ac:dyDescent="0.35">
      <c r="A15" s="25">
        <v>11</v>
      </c>
      <c r="B15" s="21">
        <v>0</v>
      </c>
      <c r="C15" s="21">
        <v>1</v>
      </c>
      <c r="D15" s="21">
        <v>1</v>
      </c>
      <c r="E15" t="s">
        <v>458</v>
      </c>
      <c r="F15" t="s">
        <v>482</v>
      </c>
      <c r="G15" t="s">
        <v>451</v>
      </c>
      <c r="H15">
        <v>3</v>
      </c>
    </row>
    <row r="16" spans="1:8" x14ac:dyDescent="0.35">
      <c r="A16" s="25">
        <v>11</v>
      </c>
      <c r="B16" s="21">
        <v>0</v>
      </c>
      <c r="C16" s="21">
        <v>1</v>
      </c>
      <c r="D16" s="21">
        <v>1</v>
      </c>
      <c r="E16" t="s">
        <v>458</v>
      </c>
      <c r="F16" t="s">
        <v>586</v>
      </c>
      <c r="G16" t="s">
        <v>451</v>
      </c>
      <c r="H16">
        <v>95</v>
      </c>
    </row>
    <row r="17" spans="1:8" x14ac:dyDescent="0.35">
      <c r="A17" s="25">
        <v>11</v>
      </c>
      <c r="B17" s="21">
        <v>0</v>
      </c>
      <c r="C17" s="21">
        <v>1</v>
      </c>
      <c r="D17" s="21">
        <v>1</v>
      </c>
      <c r="E17" t="s">
        <v>458</v>
      </c>
      <c r="F17" t="s">
        <v>459</v>
      </c>
      <c r="G17" t="s">
        <v>451</v>
      </c>
      <c r="H17">
        <f>241-SUM(H14:H16)</f>
        <v>133</v>
      </c>
    </row>
    <row r="18" spans="1:8" x14ac:dyDescent="0.35">
      <c r="A18" s="25">
        <v>11</v>
      </c>
      <c r="B18" s="21">
        <v>0</v>
      </c>
      <c r="C18" s="21">
        <v>1</v>
      </c>
      <c r="D18" s="21">
        <v>1</v>
      </c>
      <c r="E18" t="s">
        <v>460</v>
      </c>
      <c r="F18" t="s">
        <v>459</v>
      </c>
      <c r="G18" t="s">
        <v>451</v>
      </c>
      <c r="H18">
        <v>241</v>
      </c>
    </row>
    <row r="19" spans="1:8" x14ac:dyDescent="0.35">
      <c r="A19" s="25">
        <v>11</v>
      </c>
      <c r="B19" s="21">
        <v>0</v>
      </c>
      <c r="C19" s="21">
        <v>1</v>
      </c>
      <c r="D19" s="21">
        <v>1</v>
      </c>
      <c r="E19" t="s">
        <v>461</v>
      </c>
      <c r="F19" s="5" t="s">
        <v>462</v>
      </c>
      <c r="G19" t="s">
        <v>451</v>
      </c>
      <c r="H19">
        <v>241</v>
      </c>
    </row>
    <row r="20" spans="1:8" x14ac:dyDescent="0.35">
      <c r="A20" s="25">
        <v>11</v>
      </c>
      <c r="B20" s="21">
        <v>0</v>
      </c>
      <c r="C20" s="21">
        <v>1</v>
      </c>
      <c r="D20" s="21">
        <v>1</v>
      </c>
      <c r="E20" t="s">
        <v>463</v>
      </c>
      <c r="F20" t="s">
        <v>464</v>
      </c>
      <c r="G20" t="s">
        <v>451</v>
      </c>
      <c r="H20">
        <v>91</v>
      </c>
    </row>
    <row r="21" spans="1:8" x14ac:dyDescent="0.35">
      <c r="A21" s="25">
        <v>11</v>
      </c>
      <c r="B21" s="21">
        <v>0</v>
      </c>
      <c r="C21" s="21">
        <v>1</v>
      </c>
      <c r="D21" s="21">
        <v>1</v>
      </c>
      <c r="E21" t="s">
        <v>463</v>
      </c>
      <c r="F21" t="s">
        <v>465</v>
      </c>
      <c r="G21" t="s">
        <v>451</v>
      </c>
      <c r="H21">
        <v>150</v>
      </c>
    </row>
    <row r="22" spans="1:8" x14ac:dyDescent="0.35">
      <c r="A22" s="25">
        <v>11</v>
      </c>
      <c r="B22" s="21">
        <v>0</v>
      </c>
      <c r="C22" s="21">
        <v>1</v>
      </c>
      <c r="D22" s="21">
        <v>1</v>
      </c>
      <c r="E22" t="s">
        <v>466</v>
      </c>
      <c r="F22" t="s">
        <v>649</v>
      </c>
      <c r="G22" t="s">
        <v>451</v>
      </c>
      <c r="H22">
        <v>220</v>
      </c>
    </row>
    <row r="23" spans="1:8" x14ac:dyDescent="0.35">
      <c r="A23" s="25">
        <v>11</v>
      </c>
      <c r="B23" s="21">
        <v>0</v>
      </c>
      <c r="C23" s="21">
        <v>1</v>
      </c>
      <c r="D23" s="21">
        <v>1</v>
      </c>
      <c r="E23" t="s">
        <v>466</v>
      </c>
      <c r="F23" t="s">
        <v>650</v>
      </c>
      <c r="G23" t="s">
        <v>451</v>
      </c>
      <c r="H23">
        <v>15</v>
      </c>
    </row>
    <row r="24" spans="1:8" x14ac:dyDescent="0.35">
      <c r="A24" s="25">
        <v>11</v>
      </c>
      <c r="B24" s="21">
        <v>0</v>
      </c>
      <c r="C24" s="21">
        <v>1</v>
      </c>
      <c r="D24" s="21">
        <v>1</v>
      </c>
      <c r="E24" t="s">
        <v>466</v>
      </c>
      <c r="F24" t="s">
        <v>659</v>
      </c>
      <c r="G24" t="s">
        <v>451</v>
      </c>
      <c r="H24">
        <v>6</v>
      </c>
    </row>
    <row r="25" spans="1:8" x14ac:dyDescent="0.35">
      <c r="A25" s="25">
        <v>11</v>
      </c>
      <c r="B25" s="21">
        <v>0</v>
      </c>
      <c r="C25" s="21">
        <v>1</v>
      </c>
      <c r="D25" s="2">
        <v>0</v>
      </c>
      <c r="E25" t="s">
        <v>467</v>
      </c>
      <c r="F25" s="35" t="s">
        <v>651</v>
      </c>
      <c r="G25" t="s">
        <v>469</v>
      </c>
    </row>
    <row r="26" spans="1:8" x14ac:dyDescent="0.35">
      <c r="A26" s="25">
        <v>11</v>
      </c>
      <c r="B26" s="21">
        <v>0</v>
      </c>
      <c r="C26" s="21">
        <v>1</v>
      </c>
      <c r="D26" s="2">
        <v>0</v>
      </c>
      <c r="E26" t="s">
        <v>470</v>
      </c>
      <c r="F26" s="35" t="s">
        <v>652</v>
      </c>
      <c r="G26" t="s">
        <v>469</v>
      </c>
    </row>
    <row r="27" spans="1:8" x14ac:dyDescent="0.35">
      <c r="A27" s="25">
        <v>11</v>
      </c>
      <c r="B27" s="21">
        <v>0</v>
      </c>
      <c r="C27" s="21">
        <v>1</v>
      </c>
      <c r="D27" s="2">
        <v>0</v>
      </c>
      <c r="E27" t="s">
        <v>472</v>
      </c>
      <c r="F27" s="35" t="s">
        <v>105</v>
      </c>
      <c r="G27" t="s">
        <v>469</v>
      </c>
    </row>
    <row r="28" spans="1:8" x14ac:dyDescent="0.35">
      <c r="A28" s="25">
        <v>11</v>
      </c>
      <c r="B28" s="21">
        <v>0</v>
      </c>
      <c r="C28" s="21">
        <v>1</v>
      </c>
      <c r="D28" s="2">
        <v>0</v>
      </c>
      <c r="E28" t="s">
        <v>653</v>
      </c>
      <c r="F28" s="35" t="s">
        <v>660</v>
      </c>
      <c r="G28" t="s">
        <v>469</v>
      </c>
    </row>
    <row r="29" spans="1:8" x14ac:dyDescent="0.35">
      <c r="A29" s="25">
        <v>11</v>
      </c>
      <c r="B29" s="21">
        <v>0</v>
      </c>
      <c r="C29" s="21">
        <v>1</v>
      </c>
      <c r="D29" s="2">
        <v>0</v>
      </c>
      <c r="E29" t="s">
        <v>653</v>
      </c>
      <c r="F29" s="35" t="s">
        <v>661</v>
      </c>
      <c r="G29" t="s">
        <v>469</v>
      </c>
    </row>
    <row r="30" spans="1:8" x14ac:dyDescent="0.35">
      <c r="A30" s="25">
        <v>11</v>
      </c>
      <c r="B30" s="21">
        <v>0</v>
      </c>
      <c r="C30" s="21">
        <v>1</v>
      </c>
      <c r="D30" s="21">
        <v>1</v>
      </c>
      <c r="E30" t="s">
        <v>474</v>
      </c>
      <c r="F30" s="5" t="s">
        <v>462</v>
      </c>
      <c r="G30" t="s">
        <v>451</v>
      </c>
      <c r="H30" t="s">
        <v>662</v>
      </c>
    </row>
    <row r="31" spans="1:8" x14ac:dyDescent="0.35">
      <c r="A31" s="25">
        <v>11</v>
      </c>
      <c r="B31" s="21">
        <v>0</v>
      </c>
      <c r="C31" s="21">
        <v>1</v>
      </c>
      <c r="D31" s="21">
        <v>1</v>
      </c>
      <c r="E31" t="s">
        <v>475</v>
      </c>
      <c r="F31" t="s">
        <v>476</v>
      </c>
      <c r="G31" t="s">
        <v>451</v>
      </c>
      <c r="H31" t="s">
        <v>662</v>
      </c>
    </row>
    <row r="32" spans="1:8" x14ac:dyDescent="0.35">
      <c r="A32" s="25">
        <v>11</v>
      </c>
      <c r="B32" s="21">
        <v>0</v>
      </c>
      <c r="C32" s="21">
        <v>1</v>
      </c>
      <c r="D32" s="21">
        <v>1</v>
      </c>
      <c r="E32" t="s">
        <v>475</v>
      </c>
      <c r="F32" t="s">
        <v>663</v>
      </c>
      <c r="G32" t="s">
        <v>451</v>
      </c>
      <c r="H32" t="s">
        <v>662</v>
      </c>
    </row>
    <row r="33" spans="1:8" x14ac:dyDescent="0.35">
      <c r="A33" s="25">
        <v>11</v>
      </c>
      <c r="B33" s="21">
        <v>0</v>
      </c>
      <c r="C33" s="21">
        <v>1</v>
      </c>
      <c r="D33" s="21">
        <v>1</v>
      </c>
      <c r="E33" t="s">
        <v>475</v>
      </c>
      <c r="F33" t="s">
        <v>477</v>
      </c>
      <c r="G33" t="s">
        <v>451</v>
      </c>
      <c r="H33" t="s">
        <v>662</v>
      </c>
    </row>
  </sheetData>
  <phoneticPr fontId="15" type="noConversion"/>
  <hyperlinks>
    <hyperlink ref="F26" r:id="rId1" display="https://reporter.nih.gov/search/R4GVAyCQNkGS1gfO3aJOAw/project-details/10378561" xr:uid="{34BBDDD5-D289-4DC3-ADE1-A52B510F70CE}"/>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705EF-A3FE-4E69-9853-5AB0227E845A}">
  <dimension ref="A1:H19"/>
  <sheetViews>
    <sheetView workbookViewId="0">
      <selection activeCell="F17" sqref="F17"/>
    </sheetView>
  </sheetViews>
  <sheetFormatPr defaultColWidth="8.453125" defaultRowHeight="14.5" x14ac:dyDescent="0.35"/>
  <cols>
    <col min="5" max="5" width="20.1796875" bestFit="1" customWidth="1"/>
    <col min="6" max="6" width="15.453125" customWidth="1"/>
    <col min="7" max="7" width="10.81640625" bestFit="1" customWidth="1"/>
    <col min="8" max="8" width="7.4531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12</v>
      </c>
      <c r="B2" s="21">
        <v>0</v>
      </c>
      <c r="C2" s="21">
        <v>1</v>
      </c>
      <c r="D2" s="21">
        <v>1</v>
      </c>
      <c r="E2" t="s">
        <v>449</v>
      </c>
      <c r="F2" t="s">
        <v>479</v>
      </c>
      <c r="G2" t="s">
        <v>451</v>
      </c>
      <c r="H2">
        <v>43</v>
      </c>
    </row>
    <row r="3" spans="1:8" x14ac:dyDescent="0.35">
      <c r="A3" s="25">
        <v>12</v>
      </c>
      <c r="B3" s="21">
        <v>0</v>
      </c>
      <c r="C3" s="21">
        <v>1</v>
      </c>
      <c r="D3" s="21">
        <v>1</v>
      </c>
      <c r="E3" t="s">
        <v>449</v>
      </c>
      <c r="F3" t="s">
        <v>450</v>
      </c>
      <c r="G3" t="s">
        <v>451</v>
      </c>
      <c r="H3">
        <v>3</v>
      </c>
    </row>
    <row r="4" spans="1:8" x14ac:dyDescent="0.35">
      <c r="A4" s="25">
        <v>12</v>
      </c>
      <c r="B4" s="21">
        <v>0</v>
      </c>
      <c r="C4" s="21">
        <v>1</v>
      </c>
      <c r="D4" s="21">
        <v>1</v>
      </c>
      <c r="E4" t="s">
        <v>456</v>
      </c>
      <c r="F4" t="s">
        <v>664</v>
      </c>
      <c r="G4" t="s">
        <v>451</v>
      </c>
      <c r="H4">
        <v>46</v>
      </c>
    </row>
    <row r="5" spans="1:8" x14ac:dyDescent="0.35">
      <c r="A5" s="25">
        <v>12</v>
      </c>
      <c r="B5" s="21">
        <v>0</v>
      </c>
      <c r="C5" s="21">
        <v>1</v>
      </c>
      <c r="D5" s="21">
        <v>1</v>
      </c>
      <c r="E5" t="s">
        <v>458</v>
      </c>
      <c r="F5" t="s">
        <v>585</v>
      </c>
      <c r="G5" t="s">
        <v>451</v>
      </c>
      <c r="H5">
        <v>13</v>
      </c>
    </row>
    <row r="6" spans="1:8" x14ac:dyDescent="0.35">
      <c r="A6" s="25">
        <v>12</v>
      </c>
      <c r="B6" s="21">
        <v>0</v>
      </c>
      <c r="C6" s="21">
        <v>1</v>
      </c>
      <c r="D6" s="21">
        <v>1</v>
      </c>
      <c r="E6" t="s">
        <v>458</v>
      </c>
      <c r="F6" t="s">
        <v>586</v>
      </c>
      <c r="G6" t="s">
        <v>451</v>
      </c>
      <c r="H6">
        <v>24</v>
      </c>
    </row>
    <row r="7" spans="1:8" x14ac:dyDescent="0.35">
      <c r="A7" s="25">
        <v>12</v>
      </c>
      <c r="B7" s="21">
        <v>0</v>
      </c>
      <c r="C7" s="21">
        <v>1</v>
      </c>
      <c r="D7" s="21">
        <v>1</v>
      </c>
      <c r="E7" t="s">
        <v>458</v>
      </c>
      <c r="F7" t="s">
        <v>459</v>
      </c>
      <c r="G7" t="s">
        <v>451</v>
      </c>
      <c r="H7">
        <v>9</v>
      </c>
    </row>
    <row r="8" spans="1:8" x14ac:dyDescent="0.35">
      <c r="A8" s="25">
        <v>12</v>
      </c>
      <c r="B8" s="21">
        <v>0</v>
      </c>
      <c r="C8" s="21">
        <v>1</v>
      </c>
      <c r="D8" s="21">
        <v>1</v>
      </c>
      <c r="E8" t="s">
        <v>460</v>
      </c>
      <c r="F8" t="s">
        <v>459</v>
      </c>
      <c r="G8" t="s">
        <v>451</v>
      </c>
      <c r="H8">
        <v>46</v>
      </c>
    </row>
    <row r="9" spans="1:8" x14ac:dyDescent="0.35">
      <c r="A9" s="25">
        <v>12</v>
      </c>
      <c r="B9" s="21">
        <v>0</v>
      </c>
      <c r="C9" s="21">
        <v>1</v>
      </c>
      <c r="D9" s="21">
        <v>1</v>
      </c>
      <c r="E9" t="s">
        <v>461</v>
      </c>
      <c r="F9" s="5" t="s">
        <v>462</v>
      </c>
      <c r="G9" t="s">
        <v>451</v>
      </c>
      <c r="H9">
        <v>46</v>
      </c>
    </row>
    <row r="10" spans="1:8" x14ac:dyDescent="0.35">
      <c r="A10" s="25">
        <v>12</v>
      </c>
      <c r="B10" s="21">
        <v>0</v>
      </c>
      <c r="C10" s="21">
        <v>1</v>
      </c>
      <c r="D10" s="21">
        <v>1</v>
      </c>
      <c r="E10" t="s">
        <v>463</v>
      </c>
      <c r="F10" t="s">
        <v>464</v>
      </c>
      <c r="G10" t="s">
        <v>451</v>
      </c>
      <c r="H10">
        <v>25</v>
      </c>
    </row>
    <row r="11" spans="1:8" x14ac:dyDescent="0.35">
      <c r="A11" s="25">
        <v>12</v>
      </c>
      <c r="B11" s="21">
        <v>0</v>
      </c>
      <c r="C11" s="21">
        <v>1</v>
      </c>
      <c r="D11" s="21">
        <v>1</v>
      </c>
      <c r="E11" t="s">
        <v>463</v>
      </c>
      <c r="F11" t="s">
        <v>465</v>
      </c>
      <c r="G11" t="s">
        <v>451</v>
      </c>
      <c r="H11">
        <v>21</v>
      </c>
    </row>
    <row r="12" spans="1:8" x14ac:dyDescent="0.35">
      <c r="A12" s="25">
        <v>12</v>
      </c>
      <c r="B12" s="21">
        <v>0</v>
      </c>
      <c r="C12" s="21">
        <v>1</v>
      </c>
      <c r="D12" s="21">
        <v>1</v>
      </c>
      <c r="E12" t="s">
        <v>466</v>
      </c>
      <c r="F12" t="s">
        <v>665</v>
      </c>
      <c r="G12" t="s">
        <v>451</v>
      </c>
      <c r="H12">
        <v>46</v>
      </c>
    </row>
    <row r="13" spans="1:8" x14ac:dyDescent="0.35">
      <c r="A13" s="25">
        <v>12</v>
      </c>
      <c r="B13" s="21">
        <v>0</v>
      </c>
      <c r="C13" s="21">
        <v>1</v>
      </c>
      <c r="D13" s="2">
        <v>0</v>
      </c>
      <c r="E13" t="s">
        <v>467</v>
      </c>
      <c r="F13" s="35" t="s">
        <v>666</v>
      </c>
      <c r="G13" t="s">
        <v>469</v>
      </c>
    </row>
    <row r="14" spans="1:8" x14ac:dyDescent="0.35">
      <c r="A14" s="25">
        <v>12</v>
      </c>
      <c r="B14" s="21">
        <v>0</v>
      </c>
      <c r="C14" s="21">
        <v>1</v>
      </c>
      <c r="D14" s="2">
        <v>0</v>
      </c>
      <c r="E14" t="s">
        <v>470</v>
      </c>
      <c r="F14" s="35" t="s">
        <v>667</v>
      </c>
      <c r="G14" t="s">
        <v>469</v>
      </c>
    </row>
    <row r="15" spans="1:8" x14ac:dyDescent="0.35">
      <c r="A15" s="25">
        <v>12</v>
      </c>
      <c r="B15" s="21">
        <v>0</v>
      </c>
      <c r="C15" s="21">
        <v>1</v>
      </c>
      <c r="D15" s="2">
        <v>0</v>
      </c>
      <c r="E15" t="s">
        <v>467</v>
      </c>
      <c r="F15" s="35" t="s">
        <v>651</v>
      </c>
      <c r="G15" t="s">
        <v>469</v>
      </c>
    </row>
    <row r="16" spans="1:8" x14ac:dyDescent="0.35">
      <c r="A16" s="25">
        <v>12</v>
      </c>
      <c r="B16" s="21">
        <v>0</v>
      </c>
      <c r="C16" s="21">
        <v>1</v>
      </c>
      <c r="D16" s="2">
        <v>0</v>
      </c>
      <c r="E16" t="s">
        <v>470</v>
      </c>
      <c r="F16" s="35" t="s">
        <v>652</v>
      </c>
      <c r="G16" t="s">
        <v>469</v>
      </c>
    </row>
    <row r="17" spans="1:8" x14ac:dyDescent="0.35">
      <c r="A17" s="25">
        <v>12</v>
      </c>
      <c r="B17" s="21">
        <v>0</v>
      </c>
      <c r="C17" s="21">
        <v>1</v>
      </c>
      <c r="D17" s="2">
        <v>0</v>
      </c>
      <c r="E17" t="s">
        <v>472</v>
      </c>
      <c r="F17" s="35" t="s">
        <v>109</v>
      </c>
      <c r="G17" t="s">
        <v>469</v>
      </c>
    </row>
    <row r="18" spans="1:8" x14ac:dyDescent="0.35">
      <c r="A18" s="25">
        <v>12</v>
      </c>
      <c r="B18" s="21">
        <v>0</v>
      </c>
      <c r="C18" s="21">
        <v>1</v>
      </c>
      <c r="D18" s="21">
        <v>1</v>
      </c>
      <c r="E18" t="s">
        <v>474</v>
      </c>
      <c r="F18" s="5" t="s">
        <v>462</v>
      </c>
      <c r="G18" t="s">
        <v>451</v>
      </c>
      <c r="H18">
        <v>5</v>
      </c>
    </row>
    <row r="19" spans="1:8" x14ac:dyDescent="0.35">
      <c r="A19" s="25">
        <v>12</v>
      </c>
      <c r="B19" s="21">
        <v>0</v>
      </c>
      <c r="C19" s="21">
        <v>1</v>
      </c>
      <c r="D19" s="21">
        <v>1</v>
      </c>
      <c r="E19" t="s">
        <v>475</v>
      </c>
      <c r="F19" t="s">
        <v>477</v>
      </c>
      <c r="G19" t="s">
        <v>451</v>
      </c>
      <c r="H19">
        <v>5</v>
      </c>
    </row>
  </sheetData>
  <hyperlinks>
    <hyperlink ref="F14" r:id="rId1" display="https://reporter.nih.gov/search/Nxm7VWX1YEiCoVPdxoTfRg/project-details/8111837" xr:uid="{A7175E94-75D7-45ED-8E8D-DDBBA4C7492F}"/>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CD749-C1EE-4136-9889-7A3C41A04259}">
  <dimension ref="A1:H23"/>
  <sheetViews>
    <sheetView topLeftCell="A7" workbookViewId="0">
      <selection activeCell="E21" sqref="E21"/>
    </sheetView>
  </sheetViews>
  <sheetFormatPr defaultColWidth="8.453125" defaultRowHeight="14.5" x14ac:dyDescent="0.35"/>
  <cols>
    <col min="5" max="5" width="20.1796875" bestFit="1" customWidth="1"/>
    <col min="6" max="6" width="15.453125" customWidth="1"/>
    <col min="7" max="7" width="10.81640625" bestFit="1" customWidth="1"/>
    <col min="8" max="8" width="7.4531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13</v>
      </c>
      <c r="B2" s="21">
        <v>0</v>
      </c>
      <c r="C2" s="21">
        <v>1</v>
      </c>
      <c r="D2" s="21">
        <v>1</v>
      </c>
      <c r="E2" t="s">
        <v>449</v>
      </c>
      <c r="F2" t="s">
        <v>479</v>
      </c>
      <c r="G2" t="s">
        <v>451</v>
      </c>
      <c r="H2">
        <v>27</v>
      </c>
    </row>
    <row r="3" spans="1:8" x14ac:dyDescent="0.35">
      <c r="A3" s="25">
        <v>13</v>
      </c>
      <c r="B3" s="21">
        <v>0</v>
      </c>
      <c r="C3" s="21">
        <v>1</v>
      </c>
      <c r="D3" s="21">
        <v>1</v>
      </c>
      <c r="E3" t="s">
        <v>449</v>
      </c>
      <c r="F3" t="s">
        <v>450</v>
      </c>
      <c r="G3" t="s">
        <v>451</v>
      </c>
      <c r="H3">
        <v>48</v>
      </c>
    </row>
    <row r="4" spans="1:8" x14ac:dyDescent="0.35">
      <c r="A4" s="25">
        <v>13</v>
      </c>
      <c r="B4" s="21">
        <v>0</v>
      </c>
      <c r="C4" s="21">
        <v>1</v>
      </c>
      <c r="D4" s="21">
        <v>1</v>
      </c>
      <c r="E4" t="s">
        <v>449</v>
      </c>
      <c r="F4" t="s">
        <v>452</v>
      </c>
      <c r="G4" t="s">
        <v>451</v>
      </c>
      <c r="H4">
        <v>15</v>
      </c>
    </row>
    <row r="5" spans="1:8" x14ac:dyDescent="0.35">
      <c r="A5" s="25">
        <v>13</v>
      </c>
      <c r="B5" s="21">
        <v>0</v>
      </c>
      <c r="C5" s="21">
        <v>1</v>
      </c>
      <c r="D5" s="21">
        <v>1</v>
      </c>
      <c r="E5" t="s">
        <v>449</v>
      </c>
      <c r="F5" t="s">
        <v>453</v>
      </c>
      <c r="G5" t="s">
        <v>451</v>
      </c>
      <c r="H5">
        <v>3</v>
      </c>
    </row>
    <row r="6" spans="1:8" x14ac:dyDescent="0.35">
      <c r="A6" s="25">
        <v>13</v>
      </c>
      <c r="B6" s="21">
        <v>0</v>
      </c>
      <c r="C6" s="21">
        <v>1</v>
      </c>
      <c r="D6" s="21">
        <v>1</v>
      </c>
      <c r="E6" t="s">
        <v>456</v>
      </c>
      <c r="F6" t="s">
        <v>590</v>
      </c>
      <c r="G6" t="s">
        <v>451</v>
      </c>
      <c r="H6">
        <v>93</v>
      </c>
    </row>
    <row r="7" spans="1:8" x14ac:dyDescent="0.35">
      <c r="A7" s="25">
        <v>13</v>
      </c>
      <c r="B7" s="21">
        <v>0</v>
      </c>
      <c r="C7" s="21">
        <v>1</v>
      </c>
      <c r="D7" s="21">
        <v>1</v>
      </c>
      <c r="E7" t="s">
        <v>458</v>
      </c>
      <c r="F7" t="s">
        <v>585</v>
      </c>
      <c r="G7" t="s">
        <v>451</v>
      </c>
      <c r="H7">
        <v>6</v>
      </c>
    </row>
    <row r="8" spans="1:8" x14ac:dyDescent="0.35">
      <c r="A8" s="25">
        <v>13</v>
      </c>
      <c r="B8" s="21">
        <v>0</v>
      </c>
      <c r="C8" s="21">
        <v>1</v>
      </c>
      <c r="D8" s="21">
        <v>1</v>
      </c>
      <c r="E8" t="s">
        <v>458</v>
      </c>
      <c r="F8" t="s">
        <v>586</v>
      </c>
      <c r="G8" t="s">
        <v>451</v>
      </c>
      <c r="H8">
        <v>62</v>
      </c>
    </row>
    <row r="9" spans="1:8" x14ac:dyDescent="0.35">
      <c r="A9" s="25">
        <v>13</v>
      </c>
      <c r="B9" s="21">
        <v>0</v>
      </c>
      <c r="C9" s="21">
        <v>1</v>
      </c>
      <c r="D9" s="21">
        <v>1</v>
      </c>
      <c r="E9" t="s">
        <v>458</v>
      </c>
      <c r="F9" t="s">
        <v>459</v>
      </c>
      <c r="G9" t="s">
        <v>451</v>
      </c>
      <c r="H9">
        <v>25</v>
      </c>
    </row>
    <row r="10" spans="1:8" x14ac:dyDescent="0.35">
      <c r="A10" s="25">
        <v>13</v>
      </c>
      <c r="B10" s="21">
        <v>0</v>
      </c>
      <c r="C10" s="21">
        <v>1</v>
      </c>
      <c r="D10" s="21">
        <v>1</v>
      </c>
      <c r="E10" t="s">
        <v>460</v>
      </c>
      <c r="F10" t="s">
        <v>580</v>
      </c>
      <c r="G10" t="s">
        <v>451</v>
      </c>
      <c r="H10">
        <v>14</v>
      </c>
    </row>
    <row r="11" spans="1:8" x14ac:dyDescent="0.35">
      <c r="A11" s="25">
        <v>13</v>
      </c>
      <c r="B11" s="21">
        <v>0</v>
      </c>
      <c r="C11" s="21">
        <v>1</v>
      </c>
      <c r="D11" s="21">
        <v>1</v>
      </c>
      <c r="E11" t="s">
        <v>460</v>
      </c>
      <c r="F11" t="s">
        <v>581</v>
      </c>
      <c r="G11" t="s">
        <v>451</v>
      </c>
      <c r="H11">
        <v>79</v>
      </c>
    </row>
    <row r="12" spans="1:8" x14ac:dyDescent="0.35">
      <c r="A12" s="25">
        <v>13</v>
      </c>
      <c r="B12" s="21">
        <v>0</v>
      </c>
      <c r="C12" s="21">
        <v>1</v>
      </c>
      <c r="D12" s="21">
        <v>1</v>
      </c>
      <c r="E12" t="s">
        <v>461</v>
      </c>
      <c r="F12" s="5" t="s">
        <v>462</v>
      </c>
      <c r="G12" t="s">
        <v>451</v>
      </c>
      <c r="H12">
        <v>93</v>
      </c>
    </row>
    <row r="13" spans="1:8" x14ac:dyDescent="0.35">
      <c r="A13" s="25">
        <v>13</v>
      </c>
      <c r="B13" s="21">
        <v>0</v>
      </c>
      <c r="C13" s="21">
        <v>1</v>
      </c>
      <c r="D13" s="21">
        <v>1</v>
      </c>
      <c r="E13" t="s">
        <v>463</v>
      </c>
      <c r="F13" t="s">
        <v>464</v>
      </c>
      <c r="G13" t="s">
        <v>451</v>
      </c>
      <c r="H13">
        <v>30</v>
      </c>
    </row>
    <row r="14" spans="1:8" x14ac:dyDescent="0.35">
      <c r="A14" s="25">
        <v>13</v>
      </c>
      <c r="B14" s="21">
        <v>0</v>
      </c>
      <c r="C14" s="21">
        <v>1</v>
      </c>
      <c r="D14" s="21">
        <v>1</v>
      </c>
      <c r="E14" t="s">
        <v>463</v>
      </c>
      <c r="F14" t="s">
        <v>465</v>
      </c>
      <c r="G14" t="s">
        <v>451</v>
      </c>
      <c r="H14">
        <v>63</v>
      </c>
    </row>
    <row r="15" spans="1:8" x14ac:dyDescent="0.35">
      <c r="A15" s="25">
        <v>13</v>
      </c>
      <c r="B15" s="21">
        <v>0</v>
      </c>
      <c r="C15" s="21">
        <v>1</v>
      </c>
      <c r="D15" s="21">
        <v>1</v>
      </c>
      <c r="E15" t="s">
        <v>466</v>
      </c>
      <c r="F15" t="s">
        <v>668</v>
      </c>
      <c r="G15" t="s">
        <v>451</v>
      </c>
      <c r="H15">
        <v>93</v>
      </c>
    </row>
    <row r="16" spans="1:8" x14ac:dyDescent="0.35">
      <c r="A16" s="25">
        <v>13</v>
      </c>
      <c r="B16" s="21">
        <v>0</v>
      </c>
      <c r="C16" s="21">
        <v>1</v>
      </c>
      <c r="D16" s="2">
        <v>0</v>
      </c>
      <c r="E16" t="s">
        <v>467</v>
      </c>
      <c r="F16" s="35" t="s">
        <v>669</v>
      </c>
      <c r="G16" t="s">
        <v>469</v>
      </c>
    </row>
    <row r="17" spans="1:8" x14ac:dyDescent="0.35">
      <c r="A17" s="25">
        <v>13</v>
      </c>
      <c r="B17" s="21">
        <v>0</v>
      </c>
      <c r="C17" s="21">
        <v>1</v>
      </c>
      <c r="D17" s="2">
        <v>0</v>
      </c>
      <c r="E17" t="s">
        <v>470</v>
      </c>
      <c r="F17" s="35" t="s">
        <v>670</v>
      </c>
      <c r="G17" t="s">
        <v>469</v>
      </c>
    </row>
    <row r="18" spans="1:8" x14ac:dyDescent="0.35">
      <c r="A18" s="25">
        <v>13</v>
      </c>
      <c r="B18" s="21">
        <v>0</v>
      </c>
      <c r="C18" s="21">
        <v>1</v>
      </c>
      <c r="D18" s="2">
        <v>0</v>
      </c>
      <c r="E18" t="s">
        <v>467</v>
      </c>
      <c r="F18" s="35" t="s">
        <v>651</v>
      </c>
      <c r="G18" t="s">
        <v>469</v>
      </c>
    </row>
    <row r="19" spans="1:8" x14ac:dyDescent="0.35">
      <c r="A19" s="25">
        <v>13</v>
      </c>
      <c r="B19" s="21">
        <v>0</v>
      </c>
      <c r="C19" s="21">
        <v>1</v>
      </c>
      <c r="D19" s="2">
        <v>0</v>
      </c>
      <c r="E19" t="s">
        <v>470</v>
      </c>
      <c r="F19" s="35" t="s">
        <v>652</v>
      </c>
      <c r="G19" t="s">
        <v>469</v>
      </c>
    </row>
    <row r="20" spans="1:8" x14ac:dyDescent="0.35">
      <c r="A20" s="25">
        <v>13</v>
      </c>
      <c r="B20" s="21">
        <v>0</v>
      </c>
      <c r="C20" s="21">
        <v>1</v>
      </c>
      <c r="D20" s="2">
        <v>0</v>
      </c>
      <c r="E20" t="s">
        <v>472</v>
      </c>
      <c r="F20" s="35" t="s">
        <v>115</v>
      </c>
      <c r="G20" t="s">
        <v>469</v>
      </c>
    </row>
    <row r="21" spans="1:8" x14ac:dyDescent="0.35">
      <c r="A21" s="25">
        <v>13</v>
      </c>
      <c r="B21" s="21">
        <v>0</v>
      </c>
      <c r="C21" s="21">
        <v>1</v>
      </c>
      <c r="D21" s="2">
        <v>0</v>
      </c>
      <c r="E21" t="s">
        <v>653</v>
      </c>
      <c r="F21" t="s">
        <v>671</v>
      </c>
      <c r="G21" t="s">
        <v>469</v>
      </c>
    </row>
    <row r="22" spans="1:8" x14ac:dyDescent="0.35">
      <c r="A22" s="25">
        <v>13</v>
      </c>
      <c r="B22" s="21">
        <v>0</v>
      </c>
      <c r="C22" s="21">
        <v>1</v>
      </c>
      <c r="D22" s="21">
        <v>1</v>
      </c>
      <c r="E22" t="s">
        <v>474</v>
      </c>
      <c r="F22" s="5" t="s">
        <v>462</v>
      </c>
      <c r="G22" t="s">
        <v>451</v>
      </c>
      <c r="H22">
        <v>40</v>
      </c>
    </row>
    <row r="23" spans="1:8" x14ac:dyDescent="0.35">
      <c r="A23" s="25">
        <v>13</v>
      </c>
      <c r="B23" s="21">
        <v>0</v>
      </c>
      <c r="C23" s="21">
        <v>1</v>
      </c>
      <c r="D23" s="21">
        <v>1</v>
      </c>
      <c r="E23" t="s">
        <v>475</v>
      </c>
      <c r="F23" t="s">
        <v>477</v>
      </c>
      <c r="G23" t="s">
        <v>451</v>
      </c>
      <c r="H23">
        <v>40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644AC-3804-4CBB-91BC-5D31F0E78DF4}">
  <dimension ref="A1:H23"/>
  <sheetViews>
    <sheetView workbookViewId="0">
      <selection activeCell="E19" sqref="E19"/>
    </sheetView>
  </sheetViews>
  <sheetFormatPr defaultColWidth="8.453125" defaultRowHeight="14.5" x14ac:dyDescent="0.35"/>
  <cols>
    <col min="5" max="5" width="20.1796875" bestFit="1" customWidth="1"/>
    <col min="6" max="6" width="15.453125" customWidth="1"/>
    <col min="7" max="7" width="10.81640625" bestFit="1" customWidth="1"/>
    <col min="8" max="8" width="7.4531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14</v>
      </c>
      <c r="B2" s="21">
        <v>0</v>
      </c>
      <c r="C2" s="21">
        <v>1</v>
      </c>
      <c r="D2" s="21">
        <v>1</v>
      </c>
      <c r="E2" t="s">
        <v>449</v>
      </c>
      <c r="F2" t="s">
        <v>479</v>
      </c>
      <c r="G2" t="s">
        <v>451</v>
      </c>
      <c r="H2">
        <v>14</v>
      </c>
    </row>
    <row r="3" spans="1:8" x14ac:dyDescent="0.35">
      <c r="A3" s="25">
        <v>14</v>
      </c>
      <c r="B3" s="21">
        <v>0</v>
      </c>
      <c r="C3" s="21">
        <v>1</v>
      </c>
      <c r="D3" s="21">
        <v>1</v>
      </c>
      <c r="E3" t="s">
        <v>449</v>
      </c>
      <c r="F3" t="s">
        <v>452</v>
      </c>
      <c r="G3" t="s">
        <v>451</v>
      </c>
      <c r="H3">
        <v>1</v>
      </c>
    </row>
    <row r="4" spans="1:8" x14ac:dyDescent="0.35">
      <c r="A4" s="25">
        <v>14</v>
      </c>
      <c r="B4" s="21">
        <v>0</v>
      </c>
      <c r="C4" s="21">
        <v>1</v>
      </c>
      <c r="D4" s="21">
        <v>1</v>
      </c>
      <c r="E4" t="s">
        <v>456</v>
      </c>
      <c r="F4" t="s">
        <v>672</v>
      </c>
      <c r="G4" t="s">
        <v>451</v>
      </c>
      <c r="H4">
        <v>15</v>
      </c>
    </row>
    <row r="5" spans="1:8" x14ac:dyDescent="0.35">
      <c r="A5" s="25">
        <v>14</v>
      </c>
      <c r="B5" s="21">
        <v>0</v>
      </c>
      <c r="C5" s="21">
        <v>1</v>
      </c>
      <c r="D5" s="21">
        <v>1</v>
      </c>
      <c r="E5" t="s">
        <v>458</v>
      </c>
      <c r="F5" t="s">
        <v>585</v>
      </c>
      <c r="G5" t="s">
        <v>451</v>
      </c>
      <c r="H5">
        <v>2</v>
      </c>
    </row>
    <row r="6" spans="1:8" x14ac:dyDescent="0.35">
      <c r="A6" s="25">
        <v>14</v>
      </c>
      <c r="B6" s="21">
        <v>0</v>
      </c>
      <c r="C6" s="21">
        <v>1</v>
      </c>
      <c r="D6" s="21">
        <v>1</v>
      </c>
      <c r="E6" t="s">
        <v>458</v>
      </c>
      <c r="F6" t="s">
        <v>586</v>
      </c>
      <c r="G6" t="s">
        <v>451</v>
      </c>
      <c r="H6">
        <v>11</v>
      </c>
    </row>
    <row r="7" spans="1:8" x14ac:dyDescent="0.35">
      <c r="A7" s="25">
        <v>14</v>
      </c>
      <c r="B7" s="21">
        <v>0</v>
      </c>
      <c r="C7" s="21">
        <v>1</v>
      </c>
      <c r="D7" s="21">
        <v>1</v>
      </c>
      <c r="E7" t="s">
        <v>458</v>
      </c>
      <c r="F7" t="s">
        <v>459</v>
      </c>
      <c r="G7" t="s">
        <v>451</v>
      </c>
      <c r="H7">
        <v>2</v>
      </c>
    </row>
    <row r="8" spans="1:8" x14ac:dyDescent="0.35">
      <c r="A8" s="25">
        <v>14</v>
      </c>
      <c r="B8" s="21">
        <v>0</v>
      </c>
      <c r="C8" s="21">
        <v>1</v>
      </c>
      <c r="D8" s="21">
        <v>1</v>
      </c>
      <c r="E8" t="s">
        <v>460</v>
      </c>
      <c r="F8" t="s">
        <v>459</v>
      </c>
      <c r="G8" t="s">
        <v>451</v>
      </c>
      <c r="H8">
        <v>15</v>
      </c>
    </row>
    <row r="9" spans="1:8" x14ac:dyDescent="0.35">
      <c r="A9" s="25">
        <v>14</v>
      </c>
      <c r="B9" s="21">
        <v>0</v>
      </c>
      <c r="C9" s="21">
        <v>1</v>
      </c>
      <c r="D9" s="21">
        <v>1</v>
      </c>
      <c r="E9" t="s">
        <v>461</v>
      </c>
      <c r="F9" s="5" t="s">
        <v>462</v>
      </c>
      <c r="G9" t="s">
        <v>451</v>
      </c>
      <c r="H9">
        <v>15</v>
      </c>
    </row>
    <row r="10" spans="1:8" x14ac:dyDescent="0.35">
      <c r="A10" s="25">
        <v>14</v>
      </c>
      <c r="B10" s="21">
        <v>0</v>
      </c>
      <c r="C10" s="21">
        <v>1</v>
      </c>
      <c r="D10" s="21">
        <v>1</v>
      </c>
      <c r="E10" t="s">
        <v>463</v>
      </c>
      <c r="F10" t="s">
        <v>464</v>
      </c>
      <c r="G10" t="s">
        <v>451</v>
      </c>
      <c r="H10">
        <v>8</v>
      </c>
    </row>
    <row r="11" spans="1:8" x14ac:dyDescent="0.35">
      <c r="A11" s="25">
        <v>14</v>
      </c>
      <c r="B11" s="21">
        <v>0</v>
      </c>
      <c r="C11" s="21">
        <v>1</v>
      </c>
      <c r="D11" s="21">
        <v>1</v>
      </c>
      <c r="E11" t="s">
        <v>463</v>
      </c>
      <c r="F11" t="s">
        <v>465</v>
      </c>
      <c r="G11" t="s">
        <v>451</v>
      </c>
      <c r="H11">
        <v>7</v>
      </c>
    </row>
    <row r="12" spans="1:8" x14ac:dyDescent="0.35">
      <c r="A12" s="25">
        <v>14</v>
      </c>
      <c r="B12" s="21">
        <v>0</v>
      </c>
      <c r="C12" s="21">
        <v>1</v>
      </c>
      <c r="D12" s="21">
        <v>1</v>
      </c>
      <c r="E12" t="s">
        <v>466</v>
      </c>
      <c r="F12" t="s">
        <v>649</v>
      </c>
      <c r="G12" t="s">
        <v>451</v>
      </c>
      <c r="H12">
        <v>12</v>
      </c>
    </row>
    <row r="13" spans="1:8" x14ac:dyDescent="0.35">
      <c r="A13" s="25">
        <v>14</v>
      </c>
      <c r="B13" s="21">
        <v>0</v>
      </c>
      <c r="C13" s="21">
        <v>1</v>
      </c>
      <c r="D13" s="21">
        <v>1</v>
      </c>
      <c r="E13" t="s">
        <v>466</v>
      </c>
      <c r="F13" t="s">
        <v>650</v>
      </c>
      <c r="G13" t="s">
        <v>451</v>
      </c>
      <c r="H13">
        <v>3</v>
      </c>
    </row>
    <row r="14" spans="1:8" x14ac:dyDescent="0.35">
      <c r="A14" s="25">
        <v>14</v>
      </c>
      <c r="B14" s="21">
        <v>0</v>
      </c>
      <c r="C14" s="21">
        <v>1</v>
      </c>
      <c r="D14" s="2">
        <v>0</v>
      </c>
      <c r="E14" t="s">
        <v>467</v>
      </c>
      <c r="F14" s="35" t="s">
        <v>651</v>
      </c>
      <c r="G14" t="s">
        <v>469</v>
      </c>
    </row>
    <row r="15" spans="1:8" x14ac:dyDescent="0.35">
      <c r="A15" s="25">
        <v>14</v>
      </c>
      <c r="B15" s="21">
        <v>0</v>
      </c>
      <c r="C15" s="21">
        <v>1</v>
      </c>
      <c r="D15" s="2">
        <v>0</v>
      </c>
      <c r="E15" t="s">
        <v>470</v>
      </c>
      <c r="F15" s="35" t="s">
        <v>652</v>
      </c>
      <c r="G15" t="s">
        <v>469</v>
      </c>
    </row>
    <row r="16" spans="1:8" x14ac:dyDescent="0.35">
      <c r="A16" s="25">
        <v>14</v>
      </c>
      <c r="B16" s="21">
        <v>0</v>
      </c>
      <c r="C16" s="21">
        <v>1</v>
      </c>
      <c r="D16" s="2">
        <v>0</v>
      </c>
      <c r="E16" t="s">
        <v>467</v>
      </c>
      <c r="F16" s="35" t="s">
        <v>673</v>
      </c>
      <c r="G16" t="s">
        <v>469</v>
      </c>
    </row>
    <row r="17" spans="1:8" x14ac:dyDescent="0.35">
      <c r="A17" s="25">
        <v>14</v>
      </c>
      <c r="B17" s="21">
        <v>0</v>
      </c>
      <c r="C17" s="21">
        <v>1</v>
      </c>
      <c r="D17" s="2">
        <v>0</v>
      </c>
      <c r="E17" t="s">
        <v>470</v>
      </c>
      <c r="F17" s="35" t="s">
        <v>674</v>
      </c>
      <c r="G17" t="s">
        <v>469</v>
      </c>
    </row>
    <row r="18" spans="1:8" x14ac:dyDescent="0.35">
      <c r="A18" s="25">
        <v>14</v>
      </c>
      <c r="B18" s="21">
        <v>0</v>
      </c>
      <c r="C18" s="21">
        <v>1</v>
      </c>
      <c r="D18" s="2">
        <v>0</v>
      </c>
      <c r="E18" t="s">
        <v>472</v>
      </c>
      <c r="F18" s="35" t="s">
        <v>121</v>
      </c>
      <c r="G18" t="s">
        <v>469</v>
      </c>
    </row>
    <row r="19" spans="1:8" x14ac:dyDescent="0.35">
      <c r="A19" s="25">
        <v>14</v>
      </c>
      <c r="B19" s="21">
        <v>0</v>
      </c>
      <c r="C19" s="21">
        <v>1</v>
      </c>
      <c r="D19" s="2">
        <v>0</v>
      </c>
      <c r="E19" t="s">
        <v>653</v>
      </c>
      <c r="F19" t="s">
        <v>675</v>
      </c>
      <c r="G19" t="s">
        <v>469</v>
      </c>
    </row>
    <row r="20" spans="1:8" x14ac:dyDescent="0.35">
      <c r="A20" s="25">
        <v>14</v>
      </c>
      <c r="B20" s="21">
        <v>0</v>
      </c>
      <c r="C20" s="21">
        <v>1</v>
      </c>
      <c r="D20" s="21">
        <v>1</v>
      </c>
      <c r="E20" t="s">
        <v>474</v>
      </c>
      <c r="F20" s="5" t="s">
        <v>462</v>
      </c>
      <c r="G20" t="s">
        <v>451</v>
      </c>
      <c r="H20">
        <v>33</v>
      </c>
    </row>
    <row r="21" spans="1:8" x14ac:dyDescent="0.35">
      <c r="A21" s="25">
        <v>14</v>
      </c>
      <c r="B21" s="21">
        <v>0</v>
      </c>
      <c r="C21" s="21">
        <v>1</v>
      </c>
      <c r="D21" s="21">
        <v>1</v>
      </c>
      <c r="E21" t="s">
        <v>475</v>
      </c>
      <c r="F21" t="s">
        <v>476</v>
      </c>
      <c r="G21" t="s">
        <v>451</v>
      </c>
      <c r="H21">
        <v>15</v>
      </c>
    </row>
    <row r="22" spans="1:8" x14ac:dyDescent="0.35">
      <c r="A22" s="25">
        <v>14</v>
      </c>
      <c r="B22" s="21">
        <v>0</v>
      </c>
      <c r="C22" s="21">
        <v>1</v>
      </c>
      <c r="D22" s="21">
        <v>1</v>
      </c>
      <c r="E22" t="s">
        <v>475</v>
      </c>
      <c r="F22" t="s">
        <v>477</v>
      </c>
      <c r="G22" t="s">
        <v>451</v>
      </c>
      <c r="H22">
        <v>4</v>
      </c>
    </row>
    <row r="23" spans="1:8" x14ac:dyDescent="0.35">
      <c r="A23" s="25">
        <v>14</v>
      </c>
      <c r="B23" s="21">
        <v>0</v>
      </c>
      <c r="C23" s="21">
        <v>1</v>
      </c>
      <c r="D23" s="21">
        <v>1</v>
      </c>
      <c r="E23" t="s">
        <v>475</v>
      </c>
      <c r="F23" t="s">
        <v>478</v>
      </c>
      <c r="G23" t="s">
        <v>451</v>
      </c>
      <c r="H23">
        <v>14</v>
      </c>
    </row>
  </sheetData>
  <phoneticPr fontId="15"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F8CEB-F410-4190-8379-447265519C21}">
  <dimension ref="A1:H14"/>
  <sheetViews>
    <sheetView workbookViewId="0">
      <selection activeCell="A13" sqref="A13:XFD14"/>
    </sheetView>
  </sheetViews>
  <sheetFormatPr defaultColWidth="8.453125" defaultRowHeight="14.5" x14ac:dyDescent="0.35"/>
  <cols>
    <col min="5" max="5" width="20.1796875" bestFit="1" customWidth="1"/>
    <col min="6" max="6" width="15.453125" customWidth="1"/>
    <col min="7" max="7" width="10.81640625" bestFit="1" customWidth="1"/>
    <col min="8" max="8" width="7.4531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15</v>
      </c>
      <c r="B2" s="21">
        <v>0</v>
      </c>
      <c r="C2" s="21">
        <v>1</v>
      </c>
      <c r="D2" s="21">
        <v>1</v>
      </c>
      <c r="E2" t="s">
        <v>449</v>
      </c>
      <c r="F2" t="s">
        <v>480</v>
      </c>
      <c r="G2" t="s">
        <v>451</v>
      </c>
      <c r="H2">
        <v>17</v>
      </c>
    </row>
    <row r="3" spans="1:8" x14ac:dyDescent="0.35">
      <c r="A3" s="25">
        <v>15</v>
      </c>
      <c r="B3" s="21">
        <v>0</v>
      </c>
      <c r="C3" s="21">
        <v>1</v>
      </c>
      <c r="D3" s="21">
        <v>1</v>
      </c>
      <c r="E3" t="s">
        <v>456</v>
      </c>
      <c r="F3" t="s">
        <v>676</v>
      </c>
      <c r="G3" t="s">
        <v>451</v>
      </c>
      <c r="H3">
        <v>17</v>
      </c>
    </row>
    <row r="4" spans="1:8" x14ac:dyDescent="0.35">
      <c r="A4" s="25">
        <v>15</v>
      </c>
      <c r="B4" s="21">
        <v>0</v>
      </c>
      <c r="C4" s="21">
        <v>1</v>
      </c>
      <c r="D4" s="21">
        <v>1</v>
      </c>
      <c r="E4" t="s">
        <v>458</v>
      </c>
      <c r="F4" t="s">
        <v>459</v>
      </c>
      <c r="G4" t="s">
        <v>451</v>
      </c>
      <c r="H4">
        <v>17</v>
      </c>
    </row>
    <row r="5" spans="1:8" x14ac:dyDescent="0.35">
      <c r="A5" s="25">
        <v>15</v>
      </c>
      <c r="B5" s="21">
        <v>0</v>
      </c>
      <c r="C5" s="21">
        <v>1</v>
      </c>
      <c r="D5" s="21">
        <v>1</v>
      </c>
      <c r="E5" t="s">
        <v>460</v>
      </c>
      <c r="F5" t="s">
        <v>459</v>
      </c>
      <c r="G5" t="s">
        <v>451</v>
      </c>
      <c r="H5">
        <v>17</v>
      </c>
    </row>
    <row r="6" spans="1:8" x14ac:dyDescent="0.35">
      <c r="A6" s="25">
        <v>15</v>
      </c>
      <c r="B6" s="21">
        <v>0</v>
      </c>
      <c r="C6" s="21">
        <v>1</v>
      </c>
      <c r="D6" s="21">
        <v>1</v>
      </c>
      <c r="E6" t="s">
        <v>461</v>
      </c>
      <c r="F6" s="5" t="s">
        <v>462</v>
      </c>
      <c r="G6" t="s">
        <v>451</v>
      </c>
      <c r="H6">
        <v>17</v>
      </c>
    </row>
    <row r="7" spans="1:8" x14ac:dyDescent="0.35">
      <c r="A7" s="25">
        <v>15</v>
      </c>
      <c r="B7" s="21">
        <v>0</v>
      </c>
      <c r="C7" s="21">
        <v>1</v>
      </c>
      <c r="D7" s="21">
        <v>1</v>
      </c>
      <c r="E7" t="s">
        <v>463</v>
      </c>
      <c r="F7" t="s">
        <v>459</v>
      </c>
      <c r="G7" t="s">
        <v>451</v>
      </c>
      <c r="H7">
        <v>17</v>
      </c>
    </row>
    <row r="8" spans="1:8" x14ac:dyDescent="0.35">
      <c r="A8" s="25">
        <v>15</v>
      </c>
      <c r="B8" s="21">
        <v>0</v>
      </c>
      <c r="C8" s="21">
        <v>1</v>
      </c>
      <c r="D8" s="21">
        <v>1</v>
      </c>
      <c r="E8" t="s">
        <v>677</v>
      </c>
      <c r="F8" t="s">
        <v>649</v>
      </c>
      <c r="G8" t="s">
        <v>451</v>
      </c>
      <c r="H8">
        <v>31</v>
      </c>
    </row>
    <row r="9" spans="1:8" x14ac:dyDescent="0.35">
      <c r="A9" s="25">
        <v>15</v>
      </c>
      <c r="B9" s="21">
        <v>0</v>
      </c>
      <c r="C9" s="21">
        <v>1</v>
      </c>
      <c r="D9" s="21">
        <v>1</v>
      </c>
      <c r="E9" t="s">
        <v>677</v>
      </c>
      <c r="F9" t="s">
        <v>650</v>
      </c>
      <c r="G9" t="s">
        <v>451</v>
      </c>
      <c r="H9">
        <v>3</v>
      </c>
    </row>
    <row r="10" spans="1:8" x14ac:dyDescent="0.35">
      <c r="A10" s="25">
        <v>15</v>
      </c>
      <c r="B10" s="21">
        <v>0</v>
      </c>
      <c r="C10" s="21">
        <v>1</v>
      </c>
      <c r="D10" s="2">
        <v>0</v>
      </c>
      <c r="E10" t="s">
        <v>472</v>
      </c>
      <c r="F10" s="35" t="s">
        <v>127</v>
      </c>
      <c r="G10" t="s">
        <v>469</v>
      </c>
    </row>
    <row r="11" spans="1:8" x14ac:dyDescent="0.35">
      <c r="A11" s="25">
        <v>15</v>
      </c>
      <c r="B11" s="21">
        <v>0</v>
      </c>
      <c r="C11" s="21">
        <v>1</v>
      </c>
      <c r="D11" s="21">
        <v>1</v>
      </c>
      <c r="E11" t="s">
        <v>474</v>
      </c>
      <c r="F11" s="5" t="s">
        <v>462</v>
      </c>
      <c r="G11" t="s">
        <v>451</v>
      </c>
      <c r="H11">
        <v>34</v>
      </c>
    </row>
    <row r="12" spans="1:8" x14ac:dyDescent="0.35">
      <c r="A12" s="25">
        <v>15</v>
      </c>
      <c r="B12" s="21">
        <v>0</v>
      </c>
      <c r="C12" s="21">
        <v>1</v>
      </c>
      <c r="D12" s="21">
        <v>1</v>
      </c>
      <c r="E12" t="s">
        <v>475</v>
      </c>
      <c r="F12" t="s">
        <v>477</v>
      </c>
      <c r="G12" t="s">
        <v>451</v>
      </c>
      <c r="H12">
        <v>34</v>
      </c>
    </row>
    <row r="13" spans="1:8" x14ac:dyDescent="0.35">
      <c r="A13" s="25">
        <v>15</v>
      </c>
      <c r="B13" s="21">
        <v>0</v>
      </c>
      <c r="C13" s="21">
        <v>1</v>
      </c>
      <c r="D13" s="21">
        <v>1</v>
      </c>
      <c r="E13" t="s">
        <v>485</v>
      </c>
      <c r="F13" t="s">
        <v>31</v>
      </c>
      <c r="G13" t="s">
        <v>451</v>
      </c>
      <c r="H13">
        <v>17</v>
      </c>
    </row>
    <row r="14" spans="1:8" x14ac:dyDescent="0.35">
      <c r="A14" s="25">
        <v>15</v>
      </c>
      <c r="B14" s="21">
        <v>0</v>
      </c>
      <c r="C14" s="21">
        <v>1</v>
      </c>
      <c r="D14" s="21">
        <v>1</v>
      </c>
      <c r="E14" t="s">
        <v>485</v>
      </c>
      <c r="F14" t="s">
        <v>33</v>
      </c>
      <c r="G14" t="s">
        <v>451</v>
      </c>
      <c r="H14">
        <v>17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09C0A-CAEE-495A-8F73-8FCF6E7D59DB}">
  <dimension ref="A1:H19"/>
  <sheetViews>
    <sheetView workbookViewId="0">
      <selection activeCell="F16" sqref="F16"/>
    </sheetView>
  </sheetViews>
  <sheetFormatPr defaultColWidth="8.453125" defaultRowHeight="14.5" x14ac:dyDescent="0.35"/>
  <cols>
    <col min="5" max="5" width="20.1796875" bestFit="1" customWidth="1"/>
    <col min="6" max="6" width="15.453125" customWidth="1"/>
    <col min="7" max="7" width="10.81640625" bestFit="1" customWidth="1"/>
    <col min="8" max="8" width="7.4531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16</v>
      </c>
      <c r="B2" s="2">
        <v>0</v>
      </c>
      <c r="C2" s="21">
        <v>1</v>
      </c>
      <c r="D2" s="21">
        <v>1</v>
      </c>
      <c r="E2" t="s">
        <v>449</v>
      </c>
      <c r="F2" t="s">
        <v>480</v>
      </c>
      <c r="G2" t="s">
        <v>451</v>
      </c>
      <c r="H2">
        <v>434</v>
      </c>
    </row>
    <row r="3" spans="1:8" x14ac:dyDescent="0.35">
      <c r="A3" s="25">
        <v>16</v>
      </c>
      <c r="B3" s="21">
        <v>0</v>
      </c>
      <c r="C3" s="21">
        <v>1</v>
      </c>
      <c r="D3" s="21">
        <v>1</v>
      </c>
      <c r="E3" t="s">
        <v>456</v>
      </c>
      <c r="F3" t="s">
        <v>678</v>
      </c>
      <c r="G3" t="s">
        <v>451</v>
      </c>
      <c r="H3">
        <v>434</v>
      </c>
    </row>
    <row r="4" spans="1:8" x14ac:dyDescent="0.35">
      <c r="A4" s="25">
        <v>16</v>
      </c>
      <c r="B4" s="21">
        <v>0</v>
      </c>
      <c r="C4" s="21">
        <v>1</v>
      </c>
      <c r="D4" s="21">
        <v>1</v>
      </c>
      <c r="E4" t="s">
        <v>458</v>
      </c>
      <c r="F4" t="s">
        <v>638</v>
      </c>
      <c r="G4" t="s">
        <v>451</v>
      </c>
      <c r="H4">
        <v>41</v>
      </c>
    </row>
    <row r="5" spans="1:8" x14ac:dyDescent="0.35">
      <c r="A5" s="25">
        <v>16</v>
      </c>
      <c r="B5" s="21">
        <v>0</v>
      </c>
      <c r="C5" s="21">
        <v>1</v>
      </c>
      <c r="D5" s="21">
        <v>1</v>
      </c>
      <c r="E5" t="s">
        <v>458</v>
      </c>
      <c r="F5" t="s">
        <v>585</v>
      </c>
      <c r="G5" t="s">
        <v>451</v>
      </c>
      <c r="H5">
        <v>73</v>
      </c>
    </row>
    <row r="6" spans="1:8" x14ac:dyDescent="0.35">
      <c r="A6" s="25">
        <v>16</v>
      </c>
      <c r="B6" s="21">
        <v>0</v>
      </c>
      <c r="C6" s="21">
        <v>1</v>
      </c>
      <c r="D6" s="21">
        <v>1</v>
      </c>
      <c r="E6" t="s">
        <v>458</v>
      </c>
      <c r="F6" t="s">
        <v>584</v>
      </c>
      <c r="G6" t="s">
        <v>451</v>
      </c>
      <c r="H6">
        <v>5</v>
      </c>
    </row>
    <row r="7" spans="1:8" x14ac:dyDescent="0.35">
      <c r="A7" s="25">
        <v>16</v>
      </c>
      <c r="B7" s="21">
        <v>0</v>
      </c>
      <c r="C7" s="21">
        <v>1</v>
      </c>
      <c r="D7" s="21">
        <v>1</v>
      </c>
      <c r="E7" t="s">
        <v>458</v>
      </c>
      <c r="F7" t="s">
        <v>586</v>
      </c>
      <c r="G7" t="s">
        <v>451</v>
      </c>
      <c r="H7">
        <v>315</v>
      </c>
    </row>
    <row r="8" spans="1:8" x14ac:dyDescent="0.35">
      <c r="A8" s="25">
        <v>16</v>
      </c>
      <c r="B8" s="21">
        <v>0</v>
      </c>
      <c r="C8" s="21">
        <v>1</v>
      </c>
      <c r="D8" s="21">
        <v>1</v>
      </c>
      <c r="E8" t="s">
        <v>460</v>
      </c>
      <c r="F8" t="s">
        <v>459</v>
      </c>
      <c r="G8" t="s">
        <v>451</v>
      </c>
      <c r="H8">
        <v>434</v>
      </c>
    </row>
    <row r="9" spans="1:8" x14ac:dyDescent="0.35">
      <c r="A9" s="25">
        <v>16</v>
      </c>
      <c r="B9" s="21">
        <v>0</v>
      </c>
      <c r="C9" s="21">
        <v>1</v>
      </c>
      <c r="D9" s="21">
        <v>1</v>
      </c>
      <c r="E9" t="s">
        <v>461</v>
      </c>
      <c r="F9" s="5" t="s">
        <v>462</v>
      </c>
      <c r="G9" t="s">
        <v>451</v>
      </c>
      <c r="H9">
        <v>434</v>
      </c>
    </row>
    <row r="10" spans="1:8" x14ac:dyDescent="0.35">
      <c r="A10" s="25">
        <v>16</v>
      </c>
      <c r="B10" s="21">
        <v>0</v>
      </c>
      <c r="C10" s="21">
        <v>1</v>
      </c>
      <c r="D10" s="21">
        <v>1</v>
      </c>
      <c r="E10" t="s">
        <v>463</v>
      </c>
      <c r="F10" t="s">
        <v>459</v>
      </c>
      <c r="G10" t="s">
        <v>451</v>
      </c>
      <c r="H10">
        <v>434</v>
      </c>
    </row>
    <row r="11" spans="1:8" x14ac:dyDescent="0.35">
      <c r="A11" s="25">
        <v>16</v>
      </c>
      <c r="B11" s="21">
        <v>0</v>
      </c>
      <c r="C11" s="21">
        <v>1</v>
      </c>
      <c r="D11" s="21">
        <v>1</v>
      </c>
      <c r="E11" t="s">
        <v>466</v>
      </c>
      <c r="F11" t="s">
        <v>459</v>
      </c>
      <c r="G11" t="s">
        <v>451</v>
      </c>
      <c r="H11">
        <v>434</v>
      </c>
    </row>
    <row r="12" spans="1:8" x14ac:dyDescent="0.35">
      <c r="A12" s="25">
        <v>16</v>
      </c>
      <c r="B12" s="21">
        <v>0</v>
      </c>
      <c r="C12" s="21">
        <v>1</v>
      </c>
      <c r="D12" s="2">
        <v>0</v>
      </c>
      <c r="E12" t="s">
        <v>467</v>
      </c>
      <c r="F12" s="35" t="s">
        <v>651</v>
      </c>
      <c r="G12" t="s">
        <v>469</v>
      </c>
    </row>
    <row r="13" spans="1:8" x14ac:dyDescent="0.35">
      <c r="A13" s="25">
        <v>16</v>
      </c>
      <c r="B13" s="21">
        <v>0</v>
      </c>
      <c r="C13" s="21">
        <v>1</v>
      </c>
      <c r="D13" s="2">
        <v>0</v>
      </c>
      <c r="E13" t="s">
        <v>470</v>
      </c>
      <c r="F13" s="35" t="s">
        <v>679</v>
      </c>
      <c r="G13" t="s">
        <v>469</v>
      </c>
    </row>
    <row r="14" spans="1:8" x14ac:dyDescent="0.35">
      <c r="A14" s="25">
        <v>16</v>
      </c>
      <c r="B14" s="21">
        <v>0</v>
      </c>
      <c r="C14" s="21">
        <v>1</v>
      </c>
      <c r="D14" s="2">
        <v>0</v>
      </c>
      <c r="E14" t="s">
        <v>467</v>
      </c>
      <c r="F14" s="35" t="s">
        <v>680</v>
      </c>
      <c r="G14" t="s">
        <v>469</v>
      </c>
    </row>
    <row r="15" spans="1:8" x14ac:dyDescent="0.35">
      <c r="A15" s="25">
        <v>16</v>
      </c>
      <c r="B15" s="21">
        <v>0</v>
      </c>
      <c r="C15" s="21">
        <v>1</v>
      </c>
      <c r="D15" s="2">
        <v>0</v>
      </c>
      <c r="E15" t="s">
        <v>470</v>
      </c>
      <c r="F15" s="35" t="s">
        <v>681</v>
      </c>
      <c r="G15" t="s">
        <v>469</v>
      </c>
    </row>
    <row r="16" spans="1:8" x14ac:dyDescent="0.35">
      <c r="A16" s="25">
        <v>16</v>
      </c>
      <c r="B16" s="21">
        <v>0</v>
      </c>
      <c r="C16" s="21">
        <v>1</v>
      </c>
      <c r="D16" s="2">
        <v>0</v>
      </c>
      <c r="E16" t="s">
        <v>472</v>
      </c>
      <c r="F16" s="35" t="s">
        <v>130</v>
      </c>
      <c r="G16" t="s">
        <v>469</v>
      </c>
    </row>
    <row r="17" spans="1:7" x14ac:dyDescent="0.35">
      <c r="A17" s="25">
        <v>16</v>
      </c>
      <c r="B17" s="21">
        <v>0</v>
      </c>
      <c r="C17" s="21">
        <v>1</v>
      </c>
      <c r="D17" s="2">
        <v>0</v>
      </c>
      <c r="E17" t="s">
        <v>568</v>
      </c>
      <c r="F17">
        <v>5.9</v>
      </c>
      <c r="G17" t="s">
        <v>469</v>
      </c>
    </row>
    <row r="18" spans="1:7" x14ac:dyDescent="0.35">
      <c r="A18" s="25">
        <v>16</v>
      </c>
      <c r="B18" s="21">
        <v>0</v>
      </c>
      <c r="C18" s="21">
        <v>1</v>
      </c>
      <c r="D18" s="2">
        <v>0</v>
      </c>
      <c r="E18" t="s">
        <v>569</v>
      </c>
      <c r="F18">
        <v>18.899999999999999</v>
      </c>
      <c r="G18" t="s">
        <v>469</v>
      </c>
    </row>
    <row r="19" spans="1:7" x14ac:dyDescent="0.35">
      <c r="A19" s="25">
        <v>16</v>
      </c>
      <c r="B19" s="21">
        <v>0</v>
      </c>
      <c r="C19" s="21">
        <v>1</v>
      </c>
      <c r="D19" s="2">
        <v>0</v>
      </c>
      <c r="E19" t="s">
        <v>570</v>
      </c>
      <c r="F19" s="40">
        <v>1</v>
      </c>
      <c r="G19" t="s">
        <v>469</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8DAD5-1FE6-4909-95EA-AA97F515CC20}">
  <dimension ref="A1:H16"/>
  <sheetViews>
    <sheetView workbookViewId="0">
      <selection activeCell="G25" sqref="G25"/>
    </sheetView>
  </sheetViews>
  <sheetFormatPr defaultColWidth="8.453125" defaultRowHeight="14.5" x14ac:dyDescent="0.35"/>
  <cols>
    <col min="5" max="5" width="20.1796875" bestFit="1" customWidth="1"/>
    <col min="6" max="6" width="15.453125" customWidth="1"/>
    <col min="7" max="7" width="10.81640625" bestFit="1" customWidth="1"/>
    <col min="8" max="8" width="7.4531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17</v>
      </c>
      <c r="B2" s="2">
        <v>0</v>
      </c>
      <c r="C2" s="21">
        <v>1</v>
      </c>
      <c r="D2" s="21">
        <v>1</v>
      </c>
      <c r="E2" t="s">
        <v>449</v>
      </c>
      <c r="F2" t="s">
        <v>480</v>
      </c>
      <c r="G2" t="s">
        <v>451</v>
      </c>
      <c r="H2">
        <v>92</v>
      </c>
    </row>
    <row r="3" spans="1:8" x14ac:dyDescent="0.35">
      <c r="A3" s="25">
        <v>17</v>
      </c>
      <c r="B3" s="21">
        <v>0</v>
      </c>
      <c r="C3" s="21">
        <v>1</v>
      </c>
      <c r="D3" s="21">
        <v>1</v>
      </c>
      <c r="E3" t="s">
        <v>456</v>
      </c>
      <c r="F3" t="s">
        <v>590</v>
      </c>
      <c r="G3" t="s">
        <v>451</v>
      </c>
      <c r="H3">
        <v>92</v>
      </c>
    </row>
    <row r="4" spans="1:8" x14ac:dyDescent="0.35">
      <c r="A4" s="25">
        <v>17</v>
      </c>
      <c r="B4" s="21">
        <v>0</v>
      </c>
      <c r="C4" s="21">
        <v>1</v>
      </c>
      <c r="D4" s="21">
        <v>1</v>
      </c>
      <c r="E4" t="s">
        <v>458</v>
      </c>
      <c r="F4" t="s">
        <v>459</v>
      </c>
      <c r="G4" t="s">
        <v>451</v>
      </c>
      <c r="H4">
        <v>92</v>
      </c>
    </row>
    <row r="5" spans="1:8" x14ac:dyDescent="0.35">
      <c r="A5" s="25">
        <v>17</v>
      </c>
      <c r="B5" s="21">
        <v>0</v>
      </c>
      <c r="C5" s="21">
        <v>1</v>
      </c>
      <c r="D5" s="21">
        <v>1</v>
      </c>
      <c r="E5" t="s">
        <v>460</v>
      </c>
      <c r="F5" t="s">
        <v>459</v>
      </c>
      <c r="G5" t="s">
        <v>451</v>
      </c>
      <c r="H5">
        <v>92</v>
      </c>
    </row>
    <row r="6" spans="1:8" x14ac:dyDescent="0.35">
      <c r="A6" s="25">
        <v>17</v>
      </c>
      <c r="B6" s="21">
        <v>0</v>
      </c>
      <c r="C6" s="21">
        <v>1</v>
      </c>
      <c r="D6" s="21">
        <v>1</v>
      </c>
      <c r="E6" t="s">
        <v>461</v>
      </c>
      <c r="F6" s="5" t="s">
        <v>462</v>
      </c>
      <c r="G6" t="s">
        <v>451</v>
      </c>
      <c r="H6">
        <v>92</v>
      </c>
    </row>
    <row r="7" spans="1:8" x14ac:dyDescent="0.35">
      <c r="A7" s="25">
        <v>17</v>
      </c>
      <c r="B7" s="21">
        <v>0</v>
      </c>
      <c r="C7" s="21">
        <v>1</v>
      </c>
      <c r="D7" s="21">
        <v>1</v>
      </c>
      <c r="E7" t="s">
        <v>463</v>
      </c>
      <c r="F7" t="s">
        <v>464</v>
      </c>
      <c r="G7" t="s">
        <v>451</v>
      </c>
      <c r="H7">
        <v>38</v>
      </c>
    </row>
    <row r="8" spans="1:8" x14ac:dyDescent="0.35">
      <c r="A8" s="25">
        <v>17</v>
      </c>
      <c r="B8" s="21">
        <v>0</v>
      </c>
      <c r="C8" s="21">
        <v>1</v>
      </c>
      <c r="D8" s="21">
        <v>1</v>
      </c>
      <c r="E8" t="s">
        <v>463</v>
      </c>
      <c r="F8" t="s">
        <v>465</v>
      </c>
      <c r="G8" t="s">
        <v>451</v>
      </c>
      <c r="H8">
        <v>54</v>
      </c>
    </row>
    <row r="9" spans="1:8" x14ac:dyDescent="0.35">
      <c r="A9" s="25">
        <v>17</v>
      </c>
      <c r="B9" s="21">
        <v>0</v>
      </c>
      <c r="C9" s="21">
        <v>1</v>
      </c>
      <c r="D9" s="21">
        <v>1</v>
      </c>
      <c r="E9" t="s">
        <v>466</v>
      </c>
      <c r="F9" t="s">
        <v>459</v>
      </c>
      <c r="G9" t="s">
        <v>451</v>
      </c>
      <c r="H9">
        <v>92</v>
      </c>
    </row>
    <row r="10" spans="1:8" x14ac:dyDescent="0.35">
      <c r="A10" s="25">
        <v>17</v>
      </c>
      <c r="B10" s="21">
        <v>0</v>
      </c>
      <c r="C10" s="21">
        <v>1</v>
      </c>
      <c r="D10" s="2">
        <v>0</v>
      </c>
      <c r="E10" t="s">
        <v>467</v>
      </c>
      <c r="F10" s="35" t="s">
        <v>682</v>
      </c>
      <c r="G10" t="s">
        <v>469</v>
      </c>
    </row>
    <row r="11" spans="1:8" x14ac:dyDescent="0.35">
      <c r="A11" s="25">
        <v>17</v>
      </c>
      <c r="B11" s="21">
        <v>0</v>
      </c>
      <c r="C11" s="21">
        <v>1</v>
      </c>
      <c r="D11" s="2">
        <v>0</v>
      </c>
      <c r="E11" t="s">
        <v>470</v>
      </c>
      <c r="F11" s="35" t="s">
        <v>683</v>
      </c>
      <c r="G11" t="s">
        <v>469</v>
      </c>
    </row>
    <row r="12" spans="1:8" x14ac:dyDescent="0.35">
      <c r="A12" s="25">
        <v>17</v>
      </c>
      <c r="B12" s="21">
        <v>0</v>
      </c>
      <c r="C12" s="21">
        <v>1</v>
      </c>
      <c r="D12" s="2">
        <v>0</v>
      </c>
      <c r="E12" t="s">
        <v>467</v>
      </c>
      <c r="F12" s="35" t="s">
        <v>684</v>
      </c>
      <c r="G12" t="s">
        <v>469</v>
      </c>
    </row>
    <row r="13" spans="1:8" x14ac:dyDescent="0.35">
      <c r="A13" s="25">
        <v>17</v>
      </c>
      <c r="B13" s="21">
        <v>0</v>
      </c>
      <c r="C13" s="21">
        <v>1</v>
      </c>
      <c r="D13" s="2">
        <v>0</v>
      </c>
      <c r="E13" t="s">
        <v>470</v>
      </c>
      <c r="F13" s="35" t="s">
        <v>685</v>
      </c>
      <c r="G13" t="s">
        <v>469</v>
      </c>
    </row>
    <row r="14" spans="1:8" x14ac:dyDescent="0.35">
      <c r="A14" s="25">
        <v>17</v>
      </c>
      <c r="B14" s="21">
        <v>0</v>
      </c>
      <c r="C14" s="21">
        <v>1</v>
      </c>
      <c r="D14" s="2">
        <v>0</v>
      </c>
      <c r="E14" t="s">
        <v>467</v>
      </c>
      <c r="F14" s="35" t="s">
        <v>686</v>
      </c>
      <c r="G14" t="s">
        <v>469</v>
      </c>
    </row>
    <row r="15" spans="1:8" x14ac:dyDescent="0.35">
      <c r="A15" s="25">
        <v>17</v>
      </c>
      <c r="B15" s="21">
        <v>0</v>
      </c>
      <c r="C15" s="21">
        <v>1</v>
      </c>
      <c r="D15" s="2">
        <v>0</v>
      </c>
      <c r="E15" t="s">
        <v>470</v>
      </c>
      <c r="F15" s="35" t="s">
        <v>687</v>
      </c>
      <c r="G15" t="s">
        <v>469</v>
      </c>
    </row>
    <row r="16" spans="1:8" x14ac:dyDescent="0.35">
      <c r="A16" s="25">
        <v>17</v>
      </c>
      <c r="B16" s="21">
        <v>0</v>
      </c>
      <c r="C16" s="21">
        <v>1</v>
      </c>
      <c r="D16" s="2">
        <v>0</v>
      </c>
      <c r="E16" t="s">
        <v>472</v>
      </c>
      <c r="F16" s="35" t="s">
        <v>136</v>
      </c>
      <c r="G16" t="s">
        <v>469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295D-70D0-4976-9C26-8DD86EB53B3C}">
  <sheetPr codeName="Sheet2"/>
  <dimension ref="A1:I78"/>
  <sheetViews>
    <sheetView workbookViewId="0">
      <pane ySplit="1" topLeftCell="A59" activePane="bottomLeft" state="frozen"/>
      <selection pane="bottomLeft" activeCell="A79" sqref="A79:XFD79"/>
    </sheetView>
  </sheetViews>
  <sheetFormatPr defaultColWidth="8.81640625" defaultRowHeight="14.5" x14ac:dyDescent="0.35"/>
  <cols>
    <col min="1" max="1" width="12.453125" customWidth="1"/>
    <col min="2" max="2" width="10.1796875" bestFit="1" customWidth="1"/>
    <col min="3" max="3" width="12.1796875" bestFit="1" customWidth="1"/>
    <col min="4" max="4" width="28" customWidth="1"/>
    <col min="5" max="5" width="62.81640625" customWidth="1"/>
    <col min="6" max="6" width="8.1796875" bestFit="1" customWidth="1"/>
    <col min="7" max="7" width="24.7265625" customWidth="1"/>
    <col min="8" max="8" width="23.81640625" customWidth="1"/>
    <col min="9" max="9" width="18.1796875" customWidth="1"/>
  </cols>
  <sheetData>
    <row r="1" spans="1:9" s="2" customFormat="1" ht="46.5" x14ac:dyDescent="0.35">
      <c r="A1" s="14" t="s">
        <v>6</v>
      </c>
      <c r="B1" s="3" t="s">
        <v>38</v>
      </c>
      <c r="C1" s="3" t="s">
        <v>39</v>
      </c>
      <c r="D1" s="3" t="s">
        <v>40</v>
      </c>
      <c r="E1" s="3" t="s">
        <v>41</v>
      </c>
      <c r="F1" s="3" t="s">
        <v>42</v>
      </c>
      <c r="G1" s="3" t="s">
        <v>43</v>
      </c>
      <c r="H1" s="3" t="s">
        <v>44</v>
      </c>
      <c r="I1" s="3" t="s">
        <v>45</v>
      </c>
    </row>
    <row r="2" spans="1:9" x14ac:dyDescent="0.35">
      <c r="A2" s="11" t="s">
        <v>11</v>
      </c>
      <c r="B2" s="6">
        <v>1</v>
      </c>
      <c r="C2" s="11" t="s">
        <v>46</v>
      </c>
      <c r="D2" s="10" t="s">
        <v>47</v>
      </c>
      <c r="E2" s="6" t="s">
        <v>48</v>
      </c>
      <c r="F2" s="6" t="s">
        <v>49</v>
      </c>
      <c r="G2" s="10" t="s">
        <v>50</v>
      </c>
      <c r="H2" s="12" t="s">
        <v>51</v>
      </c>
      <c r="I2" s="12" t="s">
        <v>52</v>
      </c>
    </row>
    <row r="3" spans="1:9" x14ac:dyDescent="0.35">
      <c r="A3" s="11" t="s">
        <v>11</v>
      </c>
      <c r="B3" s="8">
        <v>2</v>
      </c>
      <c r="C3" s="8" t="s">
        <v>53</v>
      </c>
      <c r="D3" s="8" t="s">
        <v>54</v>
      </c>
      <c r="E3" s="8" t="s">
        <v>55</v>
      </c>
      <c r="F3" s="6" t="s">
        <v>49</v>
      </c>
      <c r="G3" s="7" t="s">
        <v>56</v>
      </c>
      <c r="H3" s="36" t="s">
        <v>57</v>
      </c>
      <c r="I3" s="35" t="s">
        <v>58</v>
      </c>
    </row>
    <row r="4" spans="1:9" x14ac:dyDescent="0.35">
      <c r="A4" s="11" t="s">
        <v>11</v>
      </c>
      <c r="B4">
        <v>3</v>
      </c>
      <c r="C4" t="s">
        <v>59</v>
      </c>
      <c r="D4" t="s">
        <v>60</v>
      </c>
      <c r="E4" t="s">
        <v>61</v>
      </c>
      <c r="F4" s="6" t="s">
        <v>49</v>
      </c>
      <c r="G4" s="7" t="s">
        <v>56</v>
      </c>
      <c r="H4" s="36" t="s">
        <v>57</v>
      </c>
      <c r="I4" t="s">
        <v>62</v>
      </c>
    </row>
    <row r="5" spans="1:9" x14ac:dyDescent="0.35">
      <c r="A5" s="11" t="s">
        <v>11</v>
      </c>
      <c r="B5">
        <v>4</v>
      </c>
      <c r="C5" t="s">
        <v>63</v>
      </c>
      <c r="D5" t="s">
        <v>64</v>
      </c>
      <c r="E5" t="s">
        <v>65</v>
      </c>
      <c r="F5" s="6" t="s">
        <v>49</v>
      </c>
      <c r="G5" t="s">
        <v>66</v>
      </c>
      <c r="H5" s="35" t="s">
        <v>67</v>
      </c>
      <c r="I5" t="s">
        <v>68</v>
      </c>
    </row>
    <row r="6" spans="1:9" x14ac:dyDescent="0.35">
      <c r="A6" s="11" t="s">
        <v>11</v>
      </c>
      <c r="B6">
        <v>5</v>
      </c>
      <c r="C6" t="s">
        <v>69</v>
      </c>
      <c r="D6" t="s">
        <v>70</v>
      </c>
      <c r="E6" t="s">
        <v>71</v>
      </c>
      <c r="F6" s="6" t="s">
        <v>49</v>
      </c>
      <c r="G6" t="s">
        <v>72</v>
      </c>
      <c r="H6" t="s">
        <v>73</v>
      </c>
      <c r="I6" t="s">
        <v>74</v>
      </c>
    </row>
    <row r="7" spans="1:9" x14ac:dyDescent="0.35">
      <c r="A7" s="11" t="s">
        <v>11</v>
      </c>
      <c r="B7">
        <v>6</v>
      </c>
      <c r="C7" t="s">
        <v>75</v>
      </c>
      <c r="D7" t="s">
        <v>76</v>
      </c>
      <c r="E7" t="s">
        <v>77</v>
      </c>
      <c r="F7" s="6" t="s">
        <v>49</v>
      </c>
      <c r="G7" t="s">
        <v>78</v>
      </c>
      <c r="H7" s="35" t="s">
        <v>79</v>
      </c>
      <c r="I7" t="s">
        <v>80</v>
      </c>
    </row>
    <row r="8" spans="1:9" x14ac:dyDescent="0.35">
      <c r="A8" s="11" t="s">
        <v>11</v>
      </c>
      <c r="B8">
        <v>7</v>
      </c>
      <c r="C8" t="s">
        <v>81</v>
      </c>
      <c r="D8" t="s">
        <v>82</v>
      </c>
      <c r="E8" t="s">
        <v>83</v>
      </c>
      <c r="F8" s="6" t="s">
        <v>49</v>
      </c>
      <c r="G8" t="s">
        <v>84</v>
      </c>
      <c r="H8" t="s">
        <v>85</v>
      </c>
      <c r="I8" s="35" t="s">
        <v>86</v>
      </c>
    </row>
    <row r="9" spans="1:9" x14ac:dyDescent="0.35">
      <c r="A9" s="11" t="s">
        <v>11</v>
      </c>
      <c r="B9">
        <v>8</v>
      </c>
      <c r="C9" t="s">
        <v>87</v>
      </c>
      <c r="D9" t="s">
        <v>88</v>
      </c>
      <c r="E9" t="s">
        <v>89</v>
      </c>
      <c r="F9" t="s">
        <v>49</v>
      </c>
      <c r="G9" t="s">
        <v>90</v>
      </c>
      <c r="H9" t="s">
        <v>91</v>
      </c>
      <c r="I9" s="35" t="s">
        <v>92</v>
      </c>
    </row>
    <row r="10" spans="1:9" x14ac:dyDescent="0.35">
      <c r="A10" s="39" t="s">
        <v>11</v>
      </c>
      <c r="B10">
        <v>9</v>
      </c>
      <c r="C10" t="s">
        <v>93</v>
      </c>
      <c r="D10" t="s">
        <v>94</v>
      </c>
      <c r="E10" t="s">
        <v>95</v>
      </c>
      <c r="F10" t="s">
        <v>49</v>
      </c>
      <c r="G10" t="s">
        <v>96</v>
      </c>
      <c r="H10" s="35" t="s">
        <v>97</v>
      </c>
      <c r="I10" t="s">
        <v>98</v>
      </c>
    </row>
    <row r="11" spans="1:9" s="8" customFormat="1" x14ac:dyDescent="0.35">
      <c r="A11" s="42" t="s">
        <v>11</v>
      </c>
      <c r="B11" s="8">
        <v>10</v>
      </c>
      <c r="C11" s="8" t="s">
        <v>99</v>
      </c>
      <c r="D11" s="8" t="s">
        <v>100</v>
      </c>
      <c r="E11" s="8" t="s">
        <v>101</v>
      </c>
      <c r="F11" s="43" t="s">
        <v>49</v>
      </c>
      <c r="G11" s="8" t="s">
        <v>102</v>
      </c>
      <c r="H11" s="44" t="s">
        <v>103</v>
      </c>
      <c r="I11" s="8" t="s">
        <v>104</v>
      </c>
    </row>
    <row r="12" spans="1:9" x14ac:dyDescent="0.35">
      <c r="A12" s="39" t="s">
        <v>11</v>
      </c>
      <c r="B12">
        <v>11</v>
      </c>
      <c r="C12" t="s">
        <v>105</v>
      </c>
      <c r="D12" t="s">
        <v>106</v>
      </c>
      <c r="E12" t="s">
        <v>107</v>
      </c>
      <c r="F12" s="6" t="s">
        <v>49</v>
      </c>
      <c r="G12" t="s">
        <v>102</v>
      </c>
      <c r="H12" s="35" t="s">
        <v>103</v>
      </c>
      <c r="I12" s="35" t="s">
        <v>108</v>
      </c>
    </row>
    <row r="13" spans="1:9" x14ac:dyDescent="0.35">
      <c r="A13" s="39" t="s">
        <v>11</v>
      </c>
      <c r="B13">
        <v>12</v>
      </c>
      <c r="C13" t="s">
        <v>109</v>
      </c>
      <c r="D13" t="s">
        <v>110</v>
      </c>
      <c r="E13" t="s">
        <v>111</v>
      </c>
      <c r="F13" s="6" t="s">
        <v>49</v>
      </c>
      <c r="G13" t="s">
        <v>112</v>
      </c>
      <c r="H13" s="35" t="s">
        <v>113</v>
      </c>
      <c r="I13" t="s">
        <v>114</v>
      </c>
    </row>
    <row r="14" spans="1:9" x14ac:dyDescent="0.35">
      <c r="A14" s="39" t="s">
        <v>11</v>
      </c>
      <c r="B14">
        <v>13</v>
      </c>
      <c r="C14" t="s">
        <v>115</v>
      </c>
      <c r="D14" t="s">
        <v>116</v>
      </c>
      <c r="E14" t="s">
        <v>117</v>
      </c>
      <c r="F14" s="6" t="s">
        <v>49</v>
      </c>
      <c r="G14" t="s">
        <v>118</v>
      </c>
      <c r="H14" s="35" t="s">
        <v>119</v>
      </c>
      <c r="I14" s="35" t="s">
        <v>120</v>
      </c>
    </row>
    <row r="15" spans="1:9" x14ac:dyDescent="0.35">
      <c r="A15" s="39" t="s">
        <v>11</v>
      </c>
      <c r="B15">
        <v>14</v>
      </c>
      <c r="C15" t="s">
        <v>121</v>
      </c>
      <c r="D15" t="s">
        <v>122</v>
      </c>
      <c r="E15" t="s">
        <v>123</v>
      </c>
      <c r="F15" s="6" t="s">
        <v>49</v>
      </c>
      <c r="G15" t="s">
        <v>124</v>
      </c>
      <c r="H15" s="35" t="s">
        <v>125</v>
      </c>
      <c r="I15" t="s">
        <v>126</v>
      </c>
    </row>
    <row r="16" spans="1:9" s="8" customFormat="1" x14ac:dyDescent="0.35">
      <c r="A16" s="42" t="s">
        <v>11</v>
      </c>
      <c r="B16" s="8">
        <v>15</v>
      </c>
      <c r="C16" s="8" t="s">
        <v>127</v>
      </c>
      <c r="D16" s="8" t="s">
        <v>128</v>
      </c>
      <c r="E16" s="8" t="s">
        <v>129</v>
      </c>
      <c r="F16" s="43" t="s">
        <v>49</v>
      </c>
      <c r="G16" s="8" t="s">
        <v>124</v>
      </c>
      <c r="H16" s="44" t="s">
        <v>125</v>
      </c>
    </row>
    <row r="17" spans="1:9" x14ac:dyDescent="0.35">
      <c r="A17" s="39" t="s">
        <v>11</v>
      </c>
      <c r="B17">
        <v>16</v>
      </c>
      <c r="C17" t="s">
        <v>130</v>
      </c>
      <c r="D17" t="s">
        <v>131</v>
      </c>
      <c r="E17" t="s">
        <v>132</v>
      </c>
      <c r="F17" s="6" t="s">
        <v>49</v>
      </c>
      <c r="G17" t="s">
        <v>133</v>
      </c>
      <c r="H17" s="35" t="s">
        <v>134</v>
      </c>
      <c r="I17" t="s">
        <v>135</v>
      </c>
    </row>
    <row r="18" spans="1:9" x14ac:dyDescent="0.35">
      <c r="A18" s="39" t="s">
        <v>11</v>
      </c>
      <c r="B18">
        <v>17</v>
      </c>
      <c r="C18" t="s">
        <v>136</v>
      </c>
      <c r="D18" t="s">
        <v>137</v>
      </c>
      <c r="E18" t="s">
        <v>138</v>
      </c>
      <c r="F18" s="6" t="s">
        <v>49</v>
      </c>
      <c r="G18" t="s">
        <v>139</v>
      </c>
      <c r="H18" s="35" t="s">
        <v>140</v>
      </c>
      <c r="I18" t="s">
        <v>141</v>
      </c>
    </row>
    <row r="19" spans="1:9" x14ac:dyDescent="0.35">
      <c r="A19" s="39" t="s">
        <v>11</v>
      </c>
      <c r="B19">
        <v>18</v>
      </c>
      <c r="C19" t="s">
        <v>142</v>
      </c>
      <c r="D19" t="s">
        <v>143</v>
      </c>
      <c r="E19" t="s">
        <v>144</v>
      </c>
      <c r="F19" s="6" t="s">
        <v>49</v>
      </c>
      <c r="G19" t="s">
        <v>145</v>
      </c>
      <c r="H19" s="35" t="s">
        <v>146</v>
      </c>
      <c r="I19" t="s">
        <v>147</v>
      </c>
    </row>
    <row r="20" spans="1:9" x14ac:dyDescent="0.35">
      <c r="A20" s="39" t="s">
        <v>11</v>
      </c>
      <c r="B20">
        <v>19</v>
      </c>
      <c r="C20" t="s">
        <v>148</v>
      </c>
      <c r="D20" t="s">
        <v>149</v>
      </c>
      <c r="E20" t="s">
        <v>150</v>
      </c>
      <c r="F20" s="6" t="s">
        <v>49</v>
      </c>
      <c r="G20" t="s">
        <v>151</v>
      </c>
      <c r="H20" s="35" t="s">
        <v>152</v>
      </c>
      <c r="I20" t="s">
        <v>153</v>
      </c>
    </row>
    <row r="21" spans="1:9" x14ac:dyDescent="0.35">
      <c r="A21" s="39" t="s">
        <v>11</v>
      </c>
      <c r="B21">
        <v>20</v>
      </c>
      <c r="C21" t="s">
        <v>154</v>
      </c>
      <c r="D21" t="s">
        <v>155</v>
      </c>
      <c r="E21" t="s">
        <v>156</v>
      </c>
      <c r="F21" s="6" t="s">
        <v>49</v>
      </c>
      <c r="G21" t="s">
        <v>157</v>
      </c>
      <c r="H21" s="35" t="s">
        <v>158</v>
      </c>
      <c r="I21" t="s">
        <v>159</v>
      </c>
    </row>
    <row r="22" spans="1:9" x14ac:dyDescent="0.35">
      <c r="A22" s="39" t="s">
        <v>11</v>
      </c>
      <c r="B22">
        <v>21</v>
      </c>
      <c r="C22" t="s">
        <v>160</v>
      </c>
      <c r="D22" t="s">
        <v>161</v>
      </c>
      <c r="E22" t="s">
        <v>162</v>
      </c>
      <c r="F22" s="6" t="s">
        <v>49</v>
      </c>
      <c r="G22" t="s">
        <v>163</v>
      </c>
      <c r="H22" t="s">
        <v>164</v>
      </c>
      <c r="I22" t="s">
        <v>165</v>
      </c>
    </row>
    <row r="23" spans="1:9" x14ac:dyDescent="0.35">
      <c r="A23" s="39" t="s">
        <v>11</v>
      </c>
      <c r="B23">
        <v>22</v>
      </c>
      <c r="C23" t="s">
        <v>166</v>
      </c>
      <c r="D23" t="s">
        <v>167</v>
      </c>
      <c r="E23" t="s">
        <v>168</v>
      </c>
      <c r="F23" s="6" t="s">
        <v>49</v>
      </c>
      <c r="G23" t="s">
        <v>169</v>
      </c>
      <c r="H23" s="35" t="s">
        <v>170</v>
      </c>
      <c r="I23" t="s">
        <v>171</v>
      </c>
    </row>
    <row r="24" spans="1:9" x14ac:dyDescent="0.35">
      <c r="A24" s="39" t="s">
        <v>11</v>
      </c>
      <c r="B24">
        <v>23</v>
      </c>
      <c r="C24" t="s">
        <v>172</v>
      </c>
      <c r="D24" t="s">
        <v>173</v>
      </c>
      <c r="E24" t="s">
        <v>174</v>
      </c>
      <c r="F24" s="6" t="s">
        <v>49</v>
      </c>
      <c r="G24" t="s">
        <v>133</v>
      </c>
      <c r="H24" s="35" t="s">
        <v>134</v>
      </c>
      <c r="I24" t="s">
        <v>175</v>
      </c>
    </row>
    <row r="25" spans="1:9" x14ac:dyDescent="0.35">
      <c r="A25" s="39" t="s">
        <v>11</v>
      </c>
      <c r="B25">
        <v>24</v>
      </c>
      <c r="C25" t="s">
        <v>176</v>
      </c>
      <c r="D25" t="s">
        <v>177</v>
      </c>
      <c r="E25" t="s">
        <v>178</v>
      </c>
      <c r="F25" s="6" t="s">
        <v>49</v>
      </c>
      <c r="G25" t="s">
        <v>133</v>
      </c>
      <c r="H25" s="35" t="s">
        <v>134</v>
      </c>
      <c r="I25" t="s">
        <v>179</v>
      </c>
    </row>
    <row r="26" spans="1:9" x14ac:dyDescent="0.35">
      <c r="A26" s="39" t="s">
        <v>11</v>
      </c>
      <c r="B26">
        <v>25</v>
      </c>
      <c r="C26" t="s">
        <v>180</v>
      </c>
      <c r="D26" t="s">
        <v>181</v>
      </c>
      <c r="E26" t="s">
        <v>1231</v>
      </c>
      <c r="F26" s="6" t="s">
        <v>49</v>
      </c>
      <c r="G26" t="s">
        <v>182</v>
      </c>
      <c r="H26" s="35" t="s">
        <v>183</v>
      </c>
      <c r="I26" s="35" t="s">
        <v>184</v>
      </c>
    </row>
    <row r="27" spans="1:9" x14ac:dyDescent="0.35">
      <c r="A27" s="39" t="s">
        <v>11</v>
      </c>
      <c r="B27">
        <v>26</v>
      </c>
      <c r="C27" t="s">
        <v>185</v>
      </c>
      <c r="D27" t="s">
        <v>186</v>
      </c>
      <c r="E27" t="s">
        <v>1230</v>
      </c>
      <c r="F27" s="6" t="s">
        <v>49</v>
      </c>
      <c r="G27" t="s">
        <v>187</v>
      </c>
      <c r="H27" t="s">
        <v>188</v>
      </c>
    </row>
    <row r="28" spans="1:9" x14ac:dyDescent="0.35">
      <c r="A28" s="39" t="s">
        <v>11</v>
      </c>
      <c r="B28">
        <v>27</v>
      </c>
      <c r="C28" t="s">
        <v>189</v>
      </c>
      <c r="D28" t="s">
        <v>190</v>
      </c>
      <c r="E28" t="s">
        <v>191</v>
      </c>
      <c r="F28" s="6" t="s">
        <v>49</v>
      </c>
      <c r="G28" t="s">
        <v>192</v>
      </c>
      <c r="H28" s="35" t="s">
        <v>193</v>
      </c>
      <c r="I28" t="s">
        <v>194</v>
      </c>
    </row>
    <row r="29" spans="1:9" x14ac:dyDescent="0.35">
      <c r="A29" s="39" t="s">
        <v>11</v>
      </c>
      <c r="B29">
        <v>28</v>
      </c>
      <c r="C29" t="s">
        <v>195</v>
      </c>
      <c r="D29" t="s">
        <v>196</v>
      </c>
      <c r="E29" t="s">
        <v>197</v>
      </c>
      <c r="F29" s="6" t="s">
        <v>49</v>
      </c>
      <c r="G29" t="s">
        <v>198</v>
      </c>
      <c r="H29" t="s">
        <v>199</v>
      </c>
      <c r="I29" t="s">
        <v>200</v>
      </c>
    </row>
    <row r="30" spans="1:9" x14ac:dyDescent="0.35">
      <c r="A30" s="39" t="s">
        <v>11</v>
      </c>
      <c r="B30">
        <v>29</v>
      </c>
      <c r="C30" t="s">
        <v>201</v>
      </c>
      <c r="D30" t="s">
        <v>202</v>
      </c>
      <c r="E30" t="s">
        <v>203</v>
      </c>
      <c r="F30" s="6" t="s">
        <v>49</v>
      </c>
      <c r="G30" t="s">
        <v>204</v>
      </c>
      <c r="H30" s="35" t="s">
        <v>205</v>
      </c>
      <c r="I30" t="s">
        <v>206</v>
      </c>
    </row>
    <row r="31" spans="1:9" x14ac:dyDescent="0.35">
      <c r="A31" s="39" t="s">
        <v>11</v>
      </c>
      <c r="B31">
        <v>30</v>
      </c>
      <c r="C31" t="s">
        <v>207</v>
      </c>
      <c r="D31" t="s">
        <v>208</v>
      </c>
      <c r="E31" t="s">
        <v>209</v>
      </c>
      <c r="F31" s="6" t="s">
        <v>49</v>
      </c>
      <c r="G31" t="s">
        <v>182</v>
      </c>
      <c r="H31" s="35" t="s">
        <v>183</v>
      </c>
    </row>
    <row r="32" spans="1:9" x14ac:dyDescent="0.35">
      <c r="A32" s="39" t="s">
        <v>11</v>
      </c>
      <c r="B32">
        <v>31</v>
      </c>
      <c r="C32" t="s">
        <v>210</v>
      </c>
      <c r="D32" t="s">
        <v>211</v>
      </c>
      <c r="E32" t="s">
        <v>212</v>
      </c>
      <c r="F32" s="6" t="s">
        <v>49</v>
      </c>
      <c r="G32" s="7" t="s">
        <v>56</v>
      </c>
      <c r="H32" s="36" t="s">
        <v>57</v>
      </c>
    </row>
    <row r="33" spans="1:9" x14ac:dyDescent="0.35">
      <c r="A33" s="39" t="s">
        <v>11</v>
      </c>
      <c r="B33">
        <v>32</v>
      </c>
      <c r="C33" t="s">
        <v>213</v>
      </c>
      <c r="D33" t="s">
        <v>214</v>
      </c>
      <c r="E33" t="s">
        <v>215</v>
      </c>
      <c r="F33" s="6" t="s">
        <v>49</v>
      </c>
      <c r="G33" s="7" t="s">
        <v>56</v>
      </c>
      <c r="H33" s="36" t="s">
        <v>57</v>
      </c>
      <c r="I33" t="s">
        <v>216</v>
      </c>
    </row>
    <row r="34" spans="1:9" x14ac:dyDescent="0.35">
      <c r="A34" s="39" t="s">
        <v>11</v>
      </c>
      <c r="B34">
        <v>33</v>
      </c>
      <c r="C34" t="s">
        <v>217</v>
      </c>
      <c r="D34" t="s">
        <v>218</v>
      </c>
      <c r="E34" t="s">
        <v>219</v>
      </c>
      <c r="F34" s="6" t="s">
        <v>49</v>
      </c>
      <c r="G34" t="s">
        <v>220</v>
      </c>
      <c r="H34" s="35" t="s">
        <v>221</v>
      </c>
      <c r="I34" s="35" t="s">
        <v>222</v>
      </c>
    </row>
    <row r="35" spans="1:9" x14ac:dyDescent="0.35">
      <c r="A35" s="39" t="s">
        <v>11</v>
      </c>
      <c r="B35">
        <v>34</v>
      </c>
      <c r="C35" t="s">
        <v>223</v>
      </c>
      <c r="D35" t="s">
        <v>224</v>
      </c>
      <c r="E35" t="s">
        <v>225</v>
      </c>
      <c r="F35" s="6" t="s">
        <v>49</v>
      </c>
      <c r="G35" t="s">
        <v>226</v>
      </c>
      <c r="H35" s="35" t="s">
        <v>227</v>
      </c>
      <c r="I35" s="35" t="s">
        <v>228</v>
      </c>
    </row>
    <row r="36" spans="1:9" x14ac:dyDescent="0.35">
      <c r="A36" s="39" t="s">
        <v>11</v>
      </c>
      <c r="B36">
        <v>35</v>
      </c>
      <c r="C36" t="s">
        <v>229</v>
      </c>
      <c r="D36" t="s">
        <v>230</v>
      </c>
      <c r="E36" t="s">
        <v>231</v>
      </c>
      <c r="F36" s="6" t="s">
        <v>49</v>
      </c>
      <c r="G36" t="s">
        <v>232</v>
      </c>
      <c r="H36" s="35" t="s">
        <v>233</v>
      </c>
      <c r="I36" t="s">
        <v>234</v>
      </c>
    </row>
    <row r="37" spans="1:9" x14ac:dyDescent="0.35">
      <c r="A37" s="39" t="s">
        <v>11</v>
      </c>
      <c r="B37">
        <v>36</v>
      </c>
      <c r="C37" t="s">
        <v>235</v>
      </c>
      <c r="D37" t="s">
        <v>236</v>
      </c>
      <c r="E37" t="s">
        <v>237</v>
      </c>
      <c r="F37" s="6" t="s">
        <v>49</v>
      </c>
      <c r="G37" t="s">
        <v>238</v>
      </c>
      <c r="H37" s="35" t="s">
        <v>239</v>
      </c>
      <c r="I37" t="s">
        <v>240</v>
      </c>
    </row>
    <row r="38" spans="1:9" x14ac:dyDescent="0.35">
      <c r="A38" s="39" t="s">
        <v>11</v>
      </c>
      <c r="B38">
        <v>37</v>
      </c>
      <c r="C38" t="s">
        <v>241</v>
      </c>
      <c r="D38" t="s">
        <v>242</v>
      </c>
      <c r="E38" t="s">
        <v>243</v>
      </c>
      <c r="F38" s="6" t="s">
        <v>49</v>
      </c>
      <c r="G38" t="s">
        <v>244</v>
      </c>
      <c r="H38" t="s">
        <v>245</v>
      </c>
    </row>
    <row r="39" spans="1:9" x14ac:dyDescent="0.35">
      <c r="A39" s="39" t="s">
        <v>11</v>
      </c>
      <c r="B39">
        <v>38</v>
      </c>
      <c r="C39" t="s">
        <v>246</v>
      </c>
      <c r="D39" t="s">
        <v>247</v>
      </c>
      <c r="E39" t="s">
        <v>248</v>
      </c>
      <c r="F39" s="6" t="s">
        <v>49</v>
      </c>
      <c r="G39" t="s">
        <v>249</v>
      </c>
      <c r="H39" s="35" t="s">
        <v>79</v>
      </c>
      <c r="I39" s="35" t="s">
        <v>250</v>
      </c>
    </row>
    <row r="40" spans="1:9" x14ac:dyDescent="0.35">
      <c r="A40" s="39" t="s">
        <v>11</v>
      </c>
      <c r="B40">
        <v>39</v>
      </c>
      <c r="C40" t="s">
        <v>251</v>
      </c>
      <c r="D40" t="s">
        <v>252</v>
      </c>
      <c r="E40" t="s">
        <v>253</v>
      </c>
      <c r="F40" s="6" t="s">
        <v>49</v>
      </c>
      <c r="G40" t="s">
        <v>254</v>
      </c>
      <c r="H40" t="s">
        <v>255</v>
      </c>
      <c r="I40" t="s">
        <v>256</v>
      </c>
    </row>
    <row r="41" spans="1:9" x14ac:dyDescent="0.35">
      <c r="A41" s="39" t="s">
        <v>11</v>
      </c>
      <c r="B41">
        <v>40</v>
      </c>
      <c r="C41" t="s">
        <v>257</v>
      </c>
      <c r="D41" t="s">
        <v>258</v>
      </c>
      <c r="E41" t="s">
        <v>259</v>
      </c>
      <c r="F41" s="6" t="s">
        <v>49</v>
      </c>
      <c r="G41" t="s">
        <v>260</v>
      </c>
      <c r="H41" t="s">
        <v>261</v>
      </c>
    </row>
    <row r="42" spans="1:9" x14ac:dyDescent="0.35">
      <c r="A42" s="39" t="s">
        <v>11</v>
      </c>
      <c r="B42">
        <v>41</v>
      </c>
      <c r="C42" t="s">
        <v>262</v>
      </c>
      <c r="D42" t="s">
        <v>263</v>
      </c>
      <c r="E42" t="s">
        <v>264</v>
      </c>
      <c r="F42" s="6" t="s">
        <v>49</v>
      </c>
      <c r="G42" t="s">
        <v>265</v>
      </c>
      <c r="H42" s="35" t="s">
        <v>266</v>
      </c>
      <c r="I42" s="35" t="s">
        <v>267</v>
      </c>
    </row>
    <row r="43" spans="1:9" x14ac:dyDescent="0.35">
      <c r="A43" s="39" t="s">
        <v>11</v>
      </c>
      <c r="B43">
        <v>42</v>
      </c>
      <c r="C43" t="s">
        <v>268</v>
      </c>
      <c r="D43" t="s">
        <v>269</v>
      </c>
      <c r="E43" t="s">
        <v>270</v>
      </c>
      <c r="F43" s="6" t="s">
        <v>49</v>
      </c>
      <c r="G43" t="s">
        <v>271</v>
      </c>
      <c r="H43" t="s">
        <v>272</v>
      </c>
      <c r="I43" t="s">
        <v>273</v>
      </c>
    </row>
    <row r="44" spans="1:9" x14ac:dyDescent="0.35">
      <c r="A44" s="39" t="s">
        <v>11</v>
      </c>
      <c r="B44">
        <v>43</v>
      </c>
      <c r="C44" t="s">
        <v>274</v>
      </c>
      <c r="D44" t="s">
        <v>275</v>
      </c>
      <c r="E44" t="s">
        <v>276</v>
      </c>
      <c r="F44" s="6" t="s">
        <v>49</v>
      </c>
      <c r="G44" t="s">
        <v>277</v>
      </c>
      <c r="H44" s="35" t="s">
        <v>278</v>
      </c>
      <c r="I44" t="s">
        <v>279</v>
      </c>
    </row>
    <row r="45" spans="1:9" x14ac:dyDescent="0.35">
      <c r="A45" s="39" t="s">
        <v>11</v>
      </c>
      <c r="B45">
        <v>44</v>
      </c>
      <c r="C45" t="s">
        <v>280</v>
      </c>
      <c r="D45" t="s">
        <v>281</v>
      </c>
      <c r="E45" t="s">
        <v>282</v>
      </c>
      <c r="F45" s="6" t="s">
        <v>49</v>
      </c>
      <c r="G45" t="s">
        <v>283</v>
      </c>
      <c r="H45" s="35" t="s">
        <v>284</v>
      </c>
      <c r="I45" t="s">
        <v>285</v>
      </c>
    </row>
    <row r="46" spans="1:9" x14ac:dyDescent="0.35">
      <c r="A46" s="39" t="s">
        <v>11</v>
      </c>
      <c r="B46">
        <v>45</v>
      </c>
      <c r="C46" t="s">
        <v>286</v>
      </c>
      <c r="D46" t="s">
        <v>287</v>
      </c>
      <c r="E46" t="s">
        <v>288</v>
      </c>
      <c r="F46" s="6" t="s">
        <v>49</v>
      </c>
      <c r="G46" t="s">
        <v>56</v>
      </c>
      <c r="H46" s="35" t="s">
        <v>57</v>
      </c>
    </row>
    <row r="47" spans="1:9" x14ac:dyDescent="0.35">
      <c r="A47" s="39" t="s">
        <v>11</v>
      </c>
      <c r="B47">
        <v>46</v>
      </c>
      <c r="C47" t="s">
        <v>289</v>
      </c>
      <c r="D47" t="s">
        <v>290</v>
      </c>
      <c r="E47" t="s">
        <v>291</v>
      </c>
      <c r="F47" s="6" t="s">
        <v>49</v>
      </c>
      <c r="G47" t="s">
        <v>226</v>
      </c>
      <c r="H47" s="35" t="s">
        <v>227</v>
      </c>
    </row>
    <row r="48" spans="1:9" s="8" customFormat="1" x14ac:dyDescent="0.35">
      <c r="A48" s="42" t="s">
        <v>11</v>
      </c>
      <c r="B48" s="8">
        <v>47</v>
      </c>
      <c r="C48" s="8" t="s">
        <v>292</v>
      </c>
      <c r="D48" s="8" t="s">
        <v>293</v>
      </c>
      <c r="E48" s="8" t="s">
        <v>294</v>
      </c>
      <c r="F48" s="43" t="s">
        <v>49</v>
      </c>
      <c r="G48" s="8" t="s">
        <v>295</v>
      </c>
      <c r="H48" s="44" t="s">
        <v>296</v>
      </c>
      <c r="I48" s="8" t="s">
        <v>297</v>
      </c>
    </row>
    <row r="49" spans="1:9" s="8" customFormat="1" x14ac:dyDescent="0.35">
      <c r="A49" s="42" t="s">
        <v>11</v>
      </c>
      <c r="B49" s="8">
        <v>48</v>
      </c>
      <c r="C49" s="8" t="s">
        <v>298</v>
      </c>
      <c r="D49" s="8" t="s">
        <v>299</v>
      </c>
      <c r="E49" s="8" t="s">
        <v>300</v>
      </c>
      <c r="F49" s="43" t="s">
        <v>49</v>
      </c>
      <c r="G49" s="8" t="s">
        <v>301</v>
      </c>
      <c r="H49" s="8" t="s">
        <v>302</v>
      </c>
      <c r="I49" s="35" t="s">
        <v>303</v>
      </c>
    </row>
    <row r="50" spans="1:9" s="8" customFormat="1" x14ac:dyDescent="0.35">
      <c r="A50" s="42" t="s">
        <v>11</v>
      </c>
      <c r="B50" s="8">
        <v>49</v>
      </c>
      <c r="C50" s="8" t="s">
        <v>304</v>
      </c>
      <c r="D50" s="8" t="s">
        <v>305</v>
      </c>
      <c r="E50" s="8" t="s">
        <v>306</v>
      </c>
      <c r="F50" s="43" t="s">
        <v>49</v>
      </c>
      <c r="G50" s="8" t="s">
        <v>307</v>
      </c>
      <c r="H50" s="44" t="s">
        <v>308</v>
      </c>
      <c r="I50" s="35" t="s">
        <v>309</v>
      </c>
    </row>
    <row r="51" spans="1:9" s="8" customFormat="1" x14ac:dyDescent="0.35">
      <c r="A51" s="42" t="s">
        <v>11</v>
      </c>
      <c r="B51" s="8">
        <v>50</v>
      </c>
      <c r="C51" s="8" t="s">
        <v>310</v>
      </c>
      <c r="D51" s="8" t="s">
        <v>311</v>
      </c>
      <c r="E51" s="8" t="s">
        <v>312</v>
      </c>
      <c r="F51" s="43" t="s">
        <v>49</v>
      </c>
      <c r="G51" s="8" t="s">
        <v>313</v>
      </c>
      <c r="H51" s="44" t="s">
        <v>314</v>
      </c>
      <c r="I51" s="8" t="s">
        <v>315</v>
      </c>
    </row>
    <row r="52" spans="1:9" x14ac:dyDescent="0.35">
      <c r="A52" s="39" t="s">
        <v>11</v>
      </c>
      <c r="B52">
        <v>51</v>
      </c>
      <c r="C52" t="s">
        <v>316</v>
      </c>
      <c r="D52" t="s">
        <v>317</v>
      </c>
      <c r="E52" t="s">
        <v>318</v>
      </c>
      <c r="F52" s="6" t="s">
        <v>49</v>
      </c>
      <c r="G52" t="s">
        <v>319</v>
      </c>
      <c r="H52" t="s">
        <v>320</v>
      </c>
    </row>
    <row r="53" spans="1:9" s="8" customFormat="1" x14ac:dyDescent="0.35">
      <c r="A53" s="42" t="s">
        <v>11</v>
      </c>
      <c r="B53" s="8">
        <v>52</v>
      </c>
      <c r="C53" s="8" t="s">
        <v>321</v>
      </c>
      <c r="D53" s="8" t="s">
        <v>322</v>
      </c>
      <c r="E53" s="8" t="s">
        <v>323</v>
      </c>
      <c r="F53" s="43" t="s">
        <v>49</v>
      </c>
      <c r="G53" s="8" t="s">
        <v>295</v>
      </c>
      <c r="H53" s="8" t="s">
        <v>324</v>
      </c>
    </row>
    <row r="54" spans="1:9" x14ac:dyDescent="0.35">
      <c r="A54" s="39" t="s">
        <v>11</v>
      </c>
      <c r="B54">
        <v>53</v>
      </c>
      <c r="C54" t="s">
        <v>325</v>
      </c>
      <c r="D54" t="s">
        <v>326</v>
      </c>
      <c r="E54" t="s">
        <v>327</v>
      </c>
      <c r="F54" s="6" t="s">
        <v>49</v>
      </c>
      <c r="G54" t="s">
        <v>328</v>
      </c>
      <c r="H54" s="35" t="s">
        <v>329</v>
      </c>
      <c r="I54" s="35" t="s">
        <v>330</v>
      </c>
    </row>
    <row r="55" spans="1:9" x14ac:dyDescent="0.35">
      <c r="A55" s="39" t="s">
        <v>11</v>
      </c>
      <c r="B55">
        <v>54</v>
      </c>
      <c r="C55" t="s">
        <v>331</v>
      </c>
      <c r="D55" t="s">
        <v>332</v>
      </c>
      <c r="E55" t="s">
        <v>333</v>
      </c>
      <c r="F55" s="6" t="s">
        <v>49</v>
      </c>
      <c r="G55" t="s">
        <v>334</v>
      </c>
      <c r="H55" t="s">
        <v>335</v>
      </c>
    </row>
    <row r="56" spans="1:9" s="8" customFormat="1" x14ac:dyDescent="0.35">
      <c r="A56" s="42" t="s">
        <v>11</v>
      </c>
      <c r="B56" s="8">
        <v>55</v>
      </c>
      <c r="C56" s="8" t="s">
        <v>336</v>
      </c>
      <c r="D56" s="8" t="s">
        <v>337</v>
      </c>
      <c r="E56" s="8" t="s">
        <v>338</v>
      </c>
      <c r="F56" s="6" t="s">
        <v>49</v>
      </c>
      <c r="G56" s="8" t="s">
        <v>339</v>
      </c>
      <c r="H56" s="8" t="s">
        <v>193</v>
      </c>
      <c r="I56" s="8" t="s">
        <v>340</v>
      </c>
    </row>
    <row r="57" spans="1:9" s="8" customFormat="1" x14ac:dyDescent="0.35">
      <c r="A57" s="42" t="s">
        <v>11</v>
      </c>
      <c r="B57" s="8">
        <v>56</v>
      </c>
      <c r="C57" s="8" t="s">
        <v>341</v>
      </c>
      <c r="D57" s="8" t="s">
        <v>342</v>
      </c>
      <c r="E57" s="8" t="s">
        <v>343</v>
      </c>
      <c r="F57" s="6" t="s">
        <v>49</v>
      </c>
      <c r="G57" s="8" t="s">
        <v>344</v>
      </c>
      <c r="H57" s="8" t="s">
        <v>345</v>
      </c>
      <c r="I57" s="8" t="s">
        <v>346</v>
      </c>
    </row>
    <row r="58" spans="1:9" x14ac:dyDescent="0.35">
      <c r="A58" s="39" t="s">
        <v>11</v>
      </c>
      <c r="B58">
        <v>57</v>
      </c>
      <c r="C58" t="s">
        <v>347</v>
      </c>
      <c r="D58" t="s">
        <v>348</v>
      </c>
      <c r="E58" t="s">
        <v>349</v>
      </c>
      <c r="F58" s="6" t="s">
        <v>49</v>
      </c>
      <c r="G58" t="s">
        <v>350</v>
      </c>
      <c r="H58" t="s">
        <v>351</v>
      </c>
    </row>
    <row r="59" spans="1:9" x14ac:dyDescent="0.35">
      <c r="A59" s="39" t="s">
        <v>11</v>
      </c>
      <c r="B59">
        <v>58</v>
      </c>
      <c r="C59" t="s">
        <v>352</v>
      </c>
      <c r="D59" t="s">
        <v>353</v>
      </c>
      <c r="E59" t="s">
        <v>354</v>
      </c>
      <c r="F59" s="6" t="s">
        <v>49</v>
      </c>
      <c r="G59" t="s">
        <v>355</v>
      </c>
      <c r="H59" t="s">
        <v>356</v>
      </c>
      <c r="I59" t="s">
        <v>357</v>
      </c>
    </row>
    <row r="60" spans="1:9" x14ac:dyDescent="0.35">
      <c r="A60" s="39" t="s">
        <v>11</v>
      </c>
      <c r="B60">
        <v>59</v>
      </c>
      <c r="C60" t="s">
        <v>358</v>
      </c>
      <c r="D60" t="s">
        <v>359</v>
      </c>
      <c r="E60" t="s">
        <v>360</v>
      </c>
      <c r="F60" s="6" t="s">
        <v>49</v>
      </c>
      <c r="G60" t="s">
        <v>361</v>
      </c>
      <c r="H60" t="s">
        <v>362</v>
      </c>
    </row>
    <row r="61" spans="1:9" x14ac:dyDescent="0.35">
      <c r="A61" s="42" t="s">
        <v>11</v>
      </c>
      <c r="B61" s="8">
        <v>60</v>
      </c>
      <c r="C61" t="s">
        <v>363</v>
      </c>
      <c r="D61" t="s">
        <v>364</v>
      </c>
      <c r="E61" t="s">
        <v>365</v>
      </c>
      <c r="F61" s="6" t="s">
        <v>49</v>
      </c>
      <c r="G61" t="s">
        <v>366</v>
      </c>
      <c r="H61" s="35" t="s">
        <v>367</v>
      </c>
      <c r="I61" t="s">
        <v>368</v>
      </c>
    </row>
    <row r="62" spans="1:9" x14ac:dyDescent="0.35">
      <c r="A62" s="39" t="s">
        <v>11</v>
      </c>
      <c r="B62">
        <v>61</v>
      </c>
      <c r="C62" t="s">
        <v>369</v>
      </c>
      <c r="D62" t="s">
        <v>370</v>
      </c>
      <c r="E62" t="s">
        <v>371</v>
      </c>
      <c r="F62" s="6" t="s">
        <v>49</v>
      </c>
      <c r="G62" t="s">
        <v>372</v>
      </c>
      <c r="H62" t="s">
        <v>373</v>
      </c>
      <c r="I62" t="s">
        <v>374</v>
      </c>
    </row>
    <row r="63" spans="1:9" x14ac:dyDescent="0.35">
      <c r="A63" s="39" t="s">
        <v>11</v>
      </c>
      <c r="B63">
        <v>62</v>
      </c>
      <c r="C63" t="s">
        <v>375</v>
      </c>
      <c r="D63" t="s">
        <v>376</v>
      </c>
      <c r="E63" t="s">
        <v>377</v>
      </c>
      <c r="F63" s="6" t="s">
        <v>49</v>
      </c>
      <c r="G63" t="s">
        <v>378</v>
      </c>
      <c r="H63" t="s">
        <v>379</v>
      </c>
      <c r="I63" t="s">
        <v>380</v>
      </c>
    </row>
    <row r="64" spans="1:9" x14ac:dyDescent="0.35">
      <c r="A64" s="39" t="s">
        <v>11</v>
      </c>
      <c r="B64">
        <v>63</v>
      </c>
      <c r="C64" t="s">
        <v>381</v>
      </c>
      <c r="D64" t="s">
        <v>382</v>
      </c>
      <c r="E64" t="s">
        <v>383</v>
      </c>
      <c r="F64" s="6" t="s">
        <v>49</v>
      </c>
      <c r="G64" t="s">
        <v>384</v>
      </c>
      <c r="H64" t="s">
        <v>385</v>
      </c>
    </row>
    <row r="65" spans="1:9" x14ac:dyDescent="0.35">
      <c r="A65" s="39" t="s">
        <v>11</v>
      </c>
      <c r="B65">
        <v>64</v>
      </c>
      <c r="C65" t="s">
        <v>386</v>
      </c>
      <c r="D65" t="s">
        <v>387</v>
      </c>
      <c r="E65" t="s">
        <v>388</v>
      </c>
      <c r="F65" s="6" t="s">
        <v>49</v>
      </c>
      <c r="G65" t="s">
        <v>389</v>
      </c>
      <c r="H65" s="35" t="s">
        <v>390</v>
      </c>
      <c r="I65" t="s">
        <v>391</v>
      </c>
    </row>
    <row r="66" spans="1:9" x14ac:dyDescent="0.35">
      <c r="A66" s="42" t="s">
        <v>11</v>
      </c>
      <c r="B66" s="8">
        <v>65</v>
      </c>
      <c r="C66" t="s">
        <v>392</v>
      </c>
      <c r="D66" t="s">
        <v>393</v>
      </c>
      <c r="E66" t="s">
        <v>394</v>
      </c>
      <c r="F66" s="6" t="s">
        <v>49</v>
      </c>
      <c r="G66" t="s">
        <v>395</v>
      </c>
      <c r="H66" t="s">
        <v>308</v>
      </c>
    </row>
    <row r="67" spans="1:9" x14ac:dyDescent="0.35">
      <c r="A67" s="39" t="s">
        <v>11</v>
      </c>
      <c r="B67">
        <v>66</v>
      </c>
      <c r="C67" t="s">
        <v>396</v>
      </c>
      <c r="D67" t="s">
        <v>397</v>
      </c>
      <c r="E67" t="s">
        <v>398</v>
      </c>
      <c r="F67" s="6" t="s">
        <v>49</v>
      </c>
      <c r="G67" t="s">
        <v>399</v>
      </c>
      <c r="H67" t="s">
        <v>400</v>
      </c>
    </row>
    <row r="68" spans="1:9" x14ac:dyDescent="0.35">
      <c r="A68" s="39" t="s">
        <v>11</v>
      </c>
      <c r="B68">
        <v>67</v>
      </c>
      <c r="C68" t="s">
        <v>401</v>
      </c>
      <c r="D68" t="s">
        <v>402</v>
      </c>
      <c r="E68" t="s">
        <v>403</v>
      </c>
      <c r="F68" s="6" t="s">
        <v>49</v>
      </c>
      <c r="G68" t="s">
        <v>404</v>
      </c>
      <c r="H68" t="s">
        <v>405</v>
      </c>
    </row>
    <row r="69" spans="1:9" x14ac:dyDescent="0.35">
      <c r="A69" s="39" t="s">
        <v>11</v>
      </c>
      <c r="B69">
        <v>68</v>
      </c>
      <c r="C69" t="s">
        <v>406</v>
      </c>
      <c r="D69" t="s">
        <v>407</v>
      </c>
      <c r="E69" t="s">
        <v>408</v>
      </c>
      <c r="F69" s="6" t="s">
        <v>49</v>
      </c>
      <c r="G69" t="s">
        <v>409</v>
      </c>
      <c r="H69" t="s">
        <v>410</v>
      </c>
      <c r="I69" t="s">
        <v>411</v>
      </c>
    </row>
    <row r="70" spans="1:9" x14ac:dyDescent="0.35">
      <c r="A70" s="39" t="s">
        <v>11</v>
      </c>
      <c r="B70">
        <v>69</v>
      </c>
      <c r="C70" t="s">
        <v>412</v>
      </c>
      <c r="D70" t="s">
        <v>413</v>
      </c>
      <c r="E70" t="s">
        <v>414</v>
      </c>
      <c r="F70" s="6" t="s">
        <v>49</v>
      </c>
      <c r="G70" t="s">
        <v>415</v>
      </c>
      <c r="H70" s="35" t="s">
        <v>416</v>
      </c>
      <c r="I70" t="s">
        <v>417</v>
      </c>
    </row>
    <row r="71" spans="1:9" x14ac:dyDescent="0.35">
      <c r="A71" s="42" t="s">
        <v>11</v>
      </c>
      <c r="B71" s="8">
        <v>70</v>
      </c>
      <c r="C71" t="s">
        <v>418</v>
      </c>
      <c r="D71" t="s">
        <v>419</v>
      </c>
      <c r="E71" t="s">
        <v>420</v>
      </c>
      <c r="F71" s="6" t="s">
        <v>49</v>
      </c>
      <c r="G71" t="s">
        <v>421</v>
      </c>
      <c r="H71" t="s">
        <v>422</v>
      </c>
      <c r="I71" s="35" t="s">
        <v>423</v>
      </c>
    </row>
    <row r="72" spans="1:9" x14ac:dyDescent="0.35">
      <c r="A72" s="39" t="s">
        <v>11</v>
      </c>
      <c r="B72">
        <v>71</v>
      </c>
      <c r="C72" t="s">
        <v>424</v>
      </c>
      <c r="D72" t="s">
        <v>425</v>
      </c>
      <c r="E72" t="s">
        <v>426</v>
      </c>
      <c r="F72" s="6" t="s">
        <v>49</v>
      </c>
      <c r="G72" t="s">
        <v>427</v>
      </c>
      <c r="H72" t="s">
        <v>428</v>
      </c>
    </row>
    <row r="73" spans="1:9" x14ac:dyDescent="0.35">
      <c r="A73" s="42" t="s">
        <v>11</v>
      </c>
      <c r="B73" s="8">
        <v>72</v>
      </c>
      <c r="C73" t="s">
        <v>429</v>
      </c>
      <c r="D73" t="s">
        <v>430</v>
      </c>
      <c r="E73" t="s">
        <v>431</v>
      </c>
      <c r="F73" s="6" t="s">
        <v>49</v>
      </c>
      <c r="G73" t="s">
        <v>399</v>
      </c>
      <c r="H73" s="35" t="s">
        <v>400</v>
      </c>
    </row>
    <row r="74" spans="1:9" x14ac:dyDescent="0.35">
      <c r="A74" s="42" t="s">
        <v>11</v>
      </c>
      <c r="B74" s="8">
        <v>73</v>
      </c>
      <c r="C74" t="s">
        <v>432</v>
      </c>
      <c r="D74" t="s">
        <v>433</v>
      </c>
      <c r="E74" t="s">
        <v>434</v>
      </c>
      <c r="F74" s="6" t="s">
        <v>49</v>
      </c>
      <c r="G74" t="s">
        <v>389</v>
      </c>
      <c r="H74" s="35" t="s">
        <v>390</v>
      </c>
      <c r="I74" t="s">
        <v>435</v>
      </c>
    </row>
    <row r="75" spans="1:9" x14ac:dyDescent="0.35">
      <c r="A75" s="42" t="s">
        <v>11</v>
      </c>
      <c r="B75" s="8">
        <v>74</v>
      </c>
      <c r="C75" t="s">
        <v>436</v>
      </c>
      <c r="D75" t="s">
        <v>437</v>
      </c>
      <c r="E75" t="s">
        <v>438</v>
      </c>
      <c r="F75" s="6" t="s">
        <v>49</v>
      </c>
      <c r="G75" t="s">
        <v>439</v>
      </c>
      <c r="H75" s="35" t="s">
        <v>440</v>
      </c>
      <c r="I75" s="35" t="s">
        <v>441</v>
      </c>
    </row>
    <row r="76" spans="1:9" x14ac:dyDescent="0.35">
      <c r="A76" s="42" t="s">
        <v>11</v>
      </c>
      <c r="B76" s="8">
        <v>75</v>
      </c>
      <c r="C76" t="s">
        <v>1222</v>
      </c>
      <c r="D76" t="s">
        <v>1224</v>
      </c>
      <c r="E76" t="s">
        <v>1223</v>
      </c>
      <c r="F76" s="6" t="s">
        <v>49</v>
      </c>
      <c r="G76" t="s">
        <v>1226</v>
      </c>
      <c r="H76" s="35" t="s">
        <v>1225</v>
      </c>
    </row>
    <row r="77" spans="1:9" x14ac:dyDescent="0.35">
      <c r="A77" s="39" t="s">
        <v>11</v>
      </c>
      <c r="B77">
        <v>76</v>
      </c>
      <c r="C77" t="s">
        <v>1232</v>
      </c>
      <c r="D77" t="s">
        <v>1233</v>
      </c>
      <c r="E77" t="s">
        <v>1234</v>
      </c>
      <c r="F77" s="6" t="s">
        <v>49</v>
      </c>
      <c r="G77" t="s">
        <v>1236</v>
      </c>
      <c r="H77" s="35" t="s">
        <v>1235</v>
      </c>
    </row>
    <row r="78" spans="1:9" x14ac:dyDescent="0.35">
      <c r="A78" s="42" t="s">
        <v>11</v>
      </c>
      <c r="B78" s="8">
        <v>77</v>
      </c>
      <c r="C78" t="s">
        <v>1241</v>
      </c>
      <c r="D78" t="s">
        <v>1242</v>
      </c>
      <c r="E78" t="s">
        <v>1243</v>
      </c>
      <c r="F78" s="6" t="s">
        <v>49</v>
      </c>
      <c r="G78" t="s">
        <v>1244</v>
      </c>
      <c r="H78" t="s">
        <v>1245</v>
      </c>
    </row>
  </sheetData>
  <hyperlinks>
    <hyperlink ref="H3" r:id="rId1" xr:uid="{D30BA052-3217-4E84-A754-BF5D31138EE8}"/>
    <hyperlink ref="H4" r:id="rId2" xr:uid="{45804536-917F-466C-961D-8D1DDC73357E}"/>
    <hyperlink ref="H5" r:id="rId3" xr:uid="{F86F2A76-F509-4ADE-8993-91A55B228FB9}"/>
    <hyperlink ref="H7" r:id="rId4" xr:uid="{DBBD33E2-6BA2-4B1B-A55B-5038C40D7909}"/>
    <hyperlink ref="I8" r:id="rId5" display="https://cser1.cser-consortium.org/projects/27" xr:uid="{932F6684-7428-4E4E-8983-447488FA7C56}"/>
    <hyperlink ref="H10" r:id="rId6" xr:uid="{38790C79-0571-4030-81C9-BD73D5D74CF6}"/>
    <hyperlink ref="H11" r:id="rId7" xr:uid="{C529484D-3336-434A-805D-D2F73EAB7B51}"/>
    <hyperlink ref="H12" r:id="rId8" xr:uid="{511D0E2A-E726-4362-95AB-FEB74902FCA7}"/>
    <hyperlink ref="H13" r:id="rId9" xr:uid="{9F520297-0EF4-49A0-ADFE-0386DE8008EB}"/>
    <hyperlink ref="H14" r:id="rId10" xr:uid="{C85C738B-A45C-4FFA-BB7E-3D45A9199D61}"/>
    <hyperlink ref="H15" r:id="rId11" xr:uid="{D5C262C3-7573-45F8-BEDA-9874D6220363}"/>
    <hyperlink ref="H16" r:id="rId12" xr:uid="{F56E21AE-437D-4483-B88A-A191EF2449D5}"/>
    <hyperlink ref="I3" r:id="rId13" xr:uid="{51FB6441-C44A-4FED-BA92-09D98A2CEA3F}"/>
    <hyperlink ref="H17" r:id="rId14" xr:uid="{D44E2611-0025-4F66-B381-14E445EAE8DB}"/>
    <hyperlink ref="H18" r:id="rId15" xr:uid="{5A4BF597-44C1-4E99-9271-8DAB03565C01}"/>
    <hyperlink ref="H19" r:id="rId16" xr:uid="{898DA4AF-DE24-473B-8474-3C29ADFD743E}"/>
    <hyperlink ref="H20" r:id="rId17" xr:uid="{05A67192-6131-495D-B269-E032A42F54F1}"/>
    <hyperlink ref="H21" r:id="rId18" xr:uid="{BDE4029D-DCB0-406C-B4A5-262B9114C43F}"/>
    <hyperlink ref="H23" r:id="rId19" xr:uid="{478E3122-EFC2-49F0-BD0A-B210E9D8EC98}"/>
    <hyperlink ref="H24" r:id="rId20" xr:uid="{A5A4EB01-4D07-4192-B56F-1556C7E51D6D}"/>
    <hyperlink ref="H25" r:id="rId21" xr:uid="{F12EE24B-2F4B-4B1E-9190-5DB9FD617BBC}"/>
    <hyperlink ref="H26" r:id="rId22" xr:uid="{4F5F366D-3FE4-44F5-BE55-645B799BEAD6}"/>
    <hyperlink ref="H28" r:id="rId23" xr:uid="{06BF93DB-1904-48D3-ABC1-E5AF60885ACE}"/>
    <hyperlink ref="H30" r:id="rId24" xr:uid="{94E4D234-6C91-49C8-BC4A-F80A2D869CAC}"/>
    <hyperlink ref="H31" r:id="rId25" xr:uid="{2A1510E5-EDE2-49C4-A5D8-AA4C8FA53EA5}"/>
    <hyperlink ref="H32" r:id="rId26" xr:uid="{E778D69A-6926-4F98-887C-4EB85F1C5131}"/>
    <hyperlink ref="H33" r:id="rId27" xr:uid="{54243C7D-D152-4398-8C3E-82624FE0A8C4}"/>
    <hyperlink ref="H34" r:id="rId28" xr:uid="{35057D9F-1E41-471E-B42E-5AB8997A56A9}"/>
    <hyperlink ref="H35" r:id="rId29" xr:uid="{6DF96353-8E7B-4C2D-A006-A7E7CC6E13D0}"/>
    <hyperlink ref="H36" r:id="rId30" xr:uid="{9541225B-AFFB-4A2D-82A8-6A39E6B99D2B}"/>
    <hyperlink ref="H37" r:id="rId31" xr:uid="{5643A88D-D333-4560-845A-D99E1BAC91EC}"/>
    <hyperlink ref="H39" r:id="rId32" xr:uid="{09A7A2DA-D5E2-4C50-AC05-EEC0657341D4}"/>
    <hyperlink ref="H42" r:id="rId33" xr:uid="{2224C9EB-A83A-4AB8-A21B-300236538D7E}"/>
    <hyperlink ref="H44" r:id="rId34" xr:uid="{A0EDDD7E-F054-41CC-BEF6-82D532D966D5}"/>
    <hyperlink ref="H45" r:id="rId35" xr:uid="{F08BA71A-29D7-45A1-B74D-CB622893FBB5}"/>
    <hyperlink ref="H46" r:id="rId36" xr:uid="{B607A255-8447-4053-8898-09DADBEA4F43}"/>
    <hyperlink ref="H47" r:id="rId37" xr:uid="{AC89614D-8135-4815-BD93-FE4676033B84}"/>
    <hyperlink ref="H48" r:id="rId38" xr:uid="{51E43780-57FC-47F4-A872-2484515D77F5}"/>
    <hyperlink ref="H50" r:id="rId39" xr:uid="{09ACF7DD-50D6-486D-B2F3-C8857F667C65}"/>
    <hyperlink ref="H51" r:id="rId40" xr:uid="{A8A9696A-A41D-43A1-9B12-2AD78E57E1A2}"/>
    <hyperlink ref="H54" r:id="rId41" xr:uid="{EFED56E0-9601-42A1-ABD0-4F331FD2EC9B}"/>
    <hyperlink ref="I9" r:id="rId42" xr:uid="{58342E45-2BA8-440A-81CA-40072B1AD0E5}"/>
    <hyperlink ref="I12" r:id="rId43" xr:uid="{6D25053A-1744-4890-AF92-8EA5A281E4B2}"/>
    <hyperlink ref="I26" r:id="rId44" xr:uid="{1273C940-1A76-4514-BBCD-B202CFE74834}"/>
    <hyperlink ref="I34" r:id="rId45" xr:uid="{BE8E2FE2-4E38-4FFC-A6ED-70987249B49F}"/>
    <hyperlink ref="I35" r:id="rId46" xr:uid="{967CFD2C-CF1F-4D53-BF04-C6F366A0AEE1}"/>
    <hyperlink ref="I39" r:id="rId47" xr:uid="{9E1FF9B0-27CF-4E32-9F3B-6723258FB028}"/>
    <hyperlink ref="I42" r:id="rId48" xr:uid="{28D05DD6-02B2-489D-8C02-0441556AA6D4}"/>
    <hyperlink ref="I49" r:id="rId49" xr:uid="{9EB63464-EAF3-439D-82B6-A6681D98194C}"/>
    <hyperlink ref="I50" r:id="rId50" xr:uid="{A388E8ED-C388-4243-BCDB-4246D36C49C3}"/>
    <hyperlink ref="I54" r:id="rId51" xr:uid="{62254F6F-1E5B-4D43-9E9D-38E0C05E0DFD}"/>
    <hyperlink ref="I14" r:id="rId52" xr:uid="{3491B54E-45DC-41FE-B4F7-62F256513E6C}"/>
    <hyperlink ref="H61" r:id="rId53" xr:uid="{8E79CF43-E21D-4D3D-86E8-C69E8B0F223A}"/>
    <hyperlink ref="H65" r:id="rId54" xr:uid="{837F9383-B8E9-4BA9-9394-9365B6738C48}"/>
    <hyperlink ref="H70" r:id="rId55" xr:uid="{14A8C7FD-E04E-4CB7-8C94-6E6C4B57881B}"/>
    <hyperlink ref="I71" r:id="rId56" xr:uid="{C43B9FFB-266E-4B73-B81E-3DFF13468FF1}"/>
    <hyperlink ref="H73" r:id="rId57" xr:uid="{ADAE3412-D44B-4611-ADD4-FF869C77BF81}"/>
    <hyperlink ref="H74" r:id="rId58" xr:uid="{BF6BC660-1C68-49EB-9A96-00F23052A049}"/>
    <hyperlink ref="H75" r:id="rId59" xr:uid="{71C4BBCB-14DB-41AC-A6EA-B64A146EDF60}"/>
    <hyperlink ref="I75" r:id="rId60" xr:uid="{AFCB84F7-3C60-49D0-882C-C562F515EB97}"/>
    <hyperlink ref="H76" r:id="rId61" xr:uid="{6F1113A3-D73C-49A9-BD8F-99F926801E0A}"/>
    <hyperlink ref="H77" r:id="rId62" xr:uid="{05F87D8C-67FF-45CC-8478-39E891A2B1F7}"/>
  </hyperlinks>
  <pageMargins left="0.7" right="0.7" top="0.75" bottom="0.75" header="0.3" footer="0.3"/>
  <pageSetup orientation="portrait" r:id="rId6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1D314-02F2-4067-AF89-41ABC0FE8EC3}">
  <dimension ref="A1:H28"/>
  <sheetViews>
    <sheetView topLeftCell="A7" workbookViewId="0">
      <selection activeCell="J28" sqref="J28"/>
    </sheetView>
  </sheetViews>
  <sheetFormatPr defaultColWidth="8.453125" defaultRowHeight="14.5" x14ac:dyDescent="0.35"/>
  <cols>
    <col min="5" max="5" width="20.1796875" bestFit="1" customWidth="1"/>
    <col min="6" max="6" width="15.453125" customWidth="1"/>
    <col min="7" max="7" width="10.81640625" bestFit="1" customWidth="1"/>
    <col min="8" max="8" width="7.4531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18</v>
      </c>
      <c r="B2" s="21">
        <v>0</v>
      </c>
      <c r="C2" s="21">
        <v>1</v>
      </c>
      <c r="D2" s="21">
        <v>1</v>
      </c>
      <c r="E2" t="s">
        <v>449</v>
      </c>
      <c r="F2" t="s">
        <v>479</v>
      </c>
      <c r="G2" t="s">
        <v>451</v>
      </c>
      <c r="H2">
        <v>31</v>
      </c>
    </row>
    <row r="3" spans="1:8" x14ac:dyDescent="0.35">
      <c r="A3" s="25">
        <v>18</v>
      </c>
      <c r="B3" s="21">
        <v>0</v>
      </c>
      <c r="C3" s="21">
        <v>1</v>
      </c>
      <c r="D3" s="21">
        <v>1</v>
      </c>
      <c r="E3" t="s">
        <v>449</v>
      </c>
      <c r="F3" t="s">
        <v>450</v>
      </c>
      <c r="G3" t="s">
        <v>451</v>
      </c>
      <c r="H3">
        <v>2</v>
      </c>
    </row>
    <row r="4" spans="1:8" x14ac:dyDescent="0.35">
      <c r="A4" s="25">
        <v>18</v>
      </c>
      <c r="B4" s="2">
        <v>0</v>
      </c>
      <c r="C4" s="21">
        <v>1</v>
      </c>
      <c r="D4" s="21">
        <v>1</v>
      </c>
      <c r="E4" t="s">
        <v>449</v>
      </c>
      <c r="F4" t="s">
        <v>480</v>
      </c>
      <c r="G4" t="s">
        <v>451</v>
      </c>
      <c r="H4">
        <v>2</v>
      </c>
    </row>
    <row r="5" spans="1:8" x14ac:dyDescent="0.35">
      <c r="A5" s="25">
        <v>18</v>
      </c>
      <c r="B5" s="21">
        <v>0</v>
      </c>
      <c r="C5" s="21">
        <v>1</v>
      </c>
      <c r="D5" s="21">
        <v>1</v>
      </c>
      <c r="E5" t="s">
        <v>456</v>
      </c>
      <c r="F5" t="s">
        <v>688</v>
      </c>
      <c r="G5" t="s">
        <v>451</v>
      </c>
      <c r="H5">
        <v>35</v>
      </c>
    </row>
    <row r="6" spans="1:8" x14ac:dyDescent="0.35">
      <c r="A6" s="25">
        <v>18</v>
      </c>
      <c r="B6" s="21">
        <v>0</v>
      </c>
      <c r="C6" s="21">
        <v>1</v>
      </c>
      <c r="D6" s="21">
        <v>1</v>
      </c>
      <c r="E6" t="s">
        <v>458</v>
      </c>
      <c r="F6" t="s">
        <v>459</v>
      </c>
      <c r="G6" t="s">
        <v>451</v>
      </c>
      <c r="H6">
        <v>35</v>
      </c>
    </row>
    <row r="7" spans="1:8" x14ac:dyDescent="0.35">
      <c r="A7" s="25">
        <v>18</v>
      </c>
      <c r="B7" s="21">
        <v>0</v>
      </c>
      <c r="C7" s="21">
        <v>1</v>
      </c>
      <c r="D7" s="21">
        <v>1</v>
      </c>
      <c r="E7" t="s">
        <v>460</v>
      </c>
      <c r="F7" t="s">
        <v>459</v>
      </c>
      <c r="G7" t="s">
        <v>451</v>
      </c>
      <c r="H7">
        <v>35</v>
      </c>
    </row>
    <row r="8" spans="1:8" x14ac:dyDescent="0.35">
      <c r="A8" s="25">
        <v>18</v>
      </c>
      <c r="B8" s="21">
        <v>0</v>
      </c>
      <c r="C8" s="21">
        <v>1</v>
      </c>
      <c r="D8" s="21">
        <v>1</v>
      </c>
      <c r="E8" t="s">
        <v>461</v>
      </c>
      <c r="F8" s="5" t="s">
        <v>462</v>
      </c>
      <c r="G8" t="s">
        <v>451</v>
      </c>
      <c r="H8">
        <v>35</v>
      </c>
    </row>
    <row r="9" spans="1:8" x14ac:dyDescent="0.35">
      <c r="A9" s="25">
        <v>18</v>
      </c>
      <c r="B9" s="21">
        <v>0</v>
      </c>
      <c r="C9" s="21">
        <v>1</v>
      </c>
      <c r="D9" s="21">
        <v>1</v>
      </c>
      <c r="E9" t="s">
        <v>463</v>
      </c>
      <c r="F9" t="s">
        <v>464</v>
      </c>
      <c r="G9" t="s">
        <v>451</v>
      </c>
      <c r="H9">
        <v>16</v>
      </c>
    </row>
    <row r="10" spans="1:8" x14ac:dyDescent="0.35">
      <c r="A10" s="25">
        <v>18</v>
      </c>
      <c r="B10" s="21">
        <v>0</v>
      </c>
      <c r="C10" s="21">
        <v>1</v>
      </c>
      <c r="D10" s="21">
        <v>1</v>
      </c>
      <c r="E10" t="s">
        <v>463</v>
      </c>
      <c r="F10" t="s">
        <v>465</v>
      </c>
      <c r="G10" t="s">
        <v>451</v>
      </c>
      <c r="H10">
        <v>19</v>
      </c>
    </row>
    <row r="11" spans="1:8" x14ac:dyDescent="0.35">
      <c r="A11" s="25">
        <v>18</v>
      </c>
      <c r="B11" s="21">
        <v>0</v>
      </c>
      <c r="C11" s="21">
        <v>1</v>
      </c>
      <c r="D11" s="21">
        <v>1</v>
      </c>
      <c r="E11" t="s">
        <v>677</v>
      </c>
      <c r="F11" t="s">
        <v>689</v>
      </c>
      <c r="G11" t="s">
        <v>451</v>
      </c>
      <c r="H11">
        <v>35</v>
      </c>
    </row>
    <row r="12" spans="1:8" x14ac:dyDescent="0.35">
      <c r="A12" s="25">
        <v>18</v>
      </c>
      <c r="B12" s="21">
        <v>0</v>
      </c>
      <c r="C12" s="21">
        <v>1</v>
      </c>
      <c r="D12" s="21">
        <v>1</v>
      </c>
      <c r="E12" t="s">
        <v>677</v>
      </c>
      <c r="F12" t="s">
        <v>577</v>
      </c>
      <c r="G12" t="s">
        <v>451</v>
      </c>
      <c r="H12">
        <v>22</v>
      </c>
    </row>
    <row r="13" spans="1:8" x14ac:dyDescent="0.35">
      <c r="A13" s="25">
        <v>18</v>
      </c>
      <c r="B13" s="21">
        <v>0</v>
      </c>
      <c r="C13" s="21">
        <v>1</v>
      </c>
      <c r="D13" s="21">
        <v>1</v>
      </c>
      <c r="E13" t="s">
        <v>677</v>
      </c>
      <c r="F13" t="s">
        <v>690</v>
      </c>
      <c r="G13" t="s">
        <v>451</v>
      </c>
      <c r="H13">
        <v>4</v>
      </c>
    </row>
    <row r="14" spans="1:8" x14ac:dyDescent="0.35">
      <c r="A14" s="25">
        <v>18</v>
      </c>
      <c r="B14" s="21">
        <v>0</v>
      </c>
      <c r="C14" s="21">
        <v>1</v>
      </c>
      <c r="D14" s="21">
        <v>1</v>
      </c>
      <c r="E14" t="s">
        <v>677</v>
      </c>
      <c r="F14" t="s">
        <v>691</v>
      </c>
      <c r="G14" t="s">
        <v>451</v>
      </c>
      <c r="H14">
        <v>2</v>
      </c>
    </row>
    <row r="15" spans="1:8" x14ac:dyDescent="0.35">
      <c r="A15" s="25">
        <v>18</v>
      </c>
      <c r="B15" s="21">
        <v>0</v>
      </c>
      <c r="C15" s="21">
        <v>1</v>
      </c>
      <c r="D15" s="21">
        <v>1</v>
      </c>
      <c r="E15" t="s">
        <v>677</v>
      </c>
      <c r="F15" t="s">
        <v>491</v>
      </c>
      <c r="G15" t="s">
        <v>451</v>
      </c>
      <c r="H15">
        <v>2</v>
      </c>
    </row>
    <row r="16" spans="1:8" x14ac:dyDescent="0.35">
      <c r="A16" s="25">
        <v>18</v>
      </c>
      <c r="B16" s="21">
        <v>0</v>
      </c>
      <c r="C16" s="21">
        <v>1</v>
      </c>
      <c r="D16" s="21">
        <v>1</v>
      </c>
      <c r="E16" t="s">
        <v>677</v>
      </c>
      <c r="F16" t="s">
        <v>692</v>
      </c>
      <c r="G16" t="s">
        <v>451</v>
      </c>
      <c r="H16">
        <v>1</v>
      </c>
    </row>
    <row r="17" spans="1:8" x14ac:dyDescent="0.35">
      <c r="A17" s="25">
        <v>18</v>
      </c>
      <c r="B17" s="21">
        <v>0</v>
      </c>
      <c r="C17" s="21">
        <v>1</v>
      </c>
      <c r="D17" s="21">
        <v>1</v>
      </c>
      <c r="E17" t="s">
        <v>677</v>
      </c>
      <c r="F17" t="s">
        <v>521</v>
      </c>
      <c r="G17" t="s">
        <v>451</v>
      </c>
      <c r="H17">
        <v>1</v>
      </c>
    </row>
    <row r="18" spans="1:8" x14ac:dyDescent="0.35">
      <c r="A18" s="25">
        <v>18</v>
      </c>
      <c r="B18" s="21">
        <v>0</v>
      </c>
      <c r="C18" s="21">
        <v>1</v>
      </c>
      <c r="D18" s="21">
        <v>1</v>
      </c>
      <c r="E18" t="s">
        <v>677</v>
      </c>
      <c r="F18" t="s">
        <v>572</v>
      </c>
      <c r="G18" t="s">
        <v>451</v>
      </c>
      <c r="H18">
        <v>1</v>
      </c>
    </row>
    <row r="19" spans="1:8" x14ac:dyDescent="0.35">
      <c r="A19" s="25">
        <v>18</v>
      </c>
      <c r="B19" s="21">
        <v>0</v>
      </c>
      <c r="C19" s="21">
        <v>1</v>
      </c>
      <c r="D19" s="21">
        <v>1</v>
      </c>
      <c r="E19" t="s">
        <v>677</v>
      </c>
      <c r="F19" t="s">
        <v>693</v>
      </c>
      <c r="G19" t="s">
        <v>451</v>
      </c>
      <c r="H19">
        <v>1</v>
      </c>
    </row>
    <row r="20" spans="1:8" x14ac:dyDescent="0.35">
      <c r="A20" s="25">
        <v>18</v>
      </c>
      <c r="B20" s="21">
        <v>0</v>
      </c>
      <c r="C20" s="21">
        <v>1</v>
      </c>
      <c r="D20" s="21">
        <v>1</v>
      </c>
      <c r="E20" t="s">
        <v>677</v>
      </c>
      <c r="F20" t="s">
        <v>550</v>
      </c>
      <c r="G20" t="s">
        <v>451</v>
      </c>
      <c r="H20">
        <v>1</v>
      </c>
    </row>
    <row r="21" spans="1:8" x14ac:dyDescent="0.35">
      <c r="A21" s="25">
        <v>18</v>
      </c>
      <c r="B21" s="21">
        <v>0</v>
      </c>
      <c r="C21" s="21">
        <v>1</v>
      </c>
      <c r="D21" s="2">
        <v>0</v>
      </c>
      <c r="E21" t="s">
        <v>467</v>
      </c>
      <c r="F21" s="35" t="s">
        <v>694</v>
      </c>
      <c r="G21" t="s">
        <v>469</v>
      </c>
    </row>
    <row r="22" spans="1:8" x14ac:dyDescent="0.35">
      <c r="A22" s="25">
        <v>18</v>
      </c>
      <c r="B22" s="21">
        <v>0</v>
      </c>
      <c r="C22" s="21">
        <v>1</v>
      </c>
      <c r="D22" s="2">
        <v>0</v>
      </c>
      <c r="E22" t="s">
        <v>470</v>
      </c>
      <c r="F22" s="35" t="s">
        <v>695</v>
      </c>
      <c r="G22" t="s">
        <v>469</v>
      </c>
    </row>
    <row r="23" spans="1:8" x14ac:dyDescent="0.35">
      <c r="A23" s="25">
        <v>18</v>
      </c>
      <c r="B23" s="21">
        <v>0</v>
      </c>
      <c r="C23" s="21">
        <v>1</v>
      </c>
      <c r="D23" s="2">
        <v>0</v>
      </c>
      <c r="E23" t="s">
        <v>467</v>
      </c>
      <c r="F23" s="35" t="s">
        <v>696</v>
      </c>
      <c r="G23" t="s">
        <v>469</v>
      </c>
    </row>
    <row r="24" spans="1:8" x14ac:dyDescent="0.35">
      <c r="A24" s="25">
        <v>18</v>
      </c>
      <c r="B24" s="21">
        <v>0</v>
      </c>
      <c r="C24" s="21">
        <v>1</v>
      </c>
      <c r="D24" s="2">
        <v>0</v>
      </c>
      <c r="E24" t="s">
        <v>470</v>
      </c>
      <c r="F24" s="35" t="s">
        <v>697</v>
      </c>
      <c r="G24" t="s">
        <v>469</v>
      </c>
    </row>
    <row r="25" spans="1:8" x14ac:dyDescent="0.35">
      <c r="A25" s="25">
        <v>18</v>
      </c>
      <c r="B25" s="21">
        <v>0</v>
      </c>
      <c r="C25" s="21">
        <v>1</v>
      </c>
      <c r="D25" s="2">
        <v>0</v>
      </c>
      <c r="E25" t="s">
        <v>472</v>
      </c>
      <c r="F25" s="35" t="s">
        <v>142</v>
      </c>
      <c r="G25" t="s">
        <v>469</v>
      </c>
    </row>
    <row r="26" spans="1:8" x14ac:dyDescent="0.35">
      <c r="A26" s="25">
        <v>18</v>
      </c>
      <c r="B26" s="21">
        <v>0</v>
      </c>
      <c r="C26" s="21">
        <v>1</v>
      </c>
      <c r="D26" s="21">
        <v>1</v>
      </c>
      <c r="E26" t="s">
        <v>474</v>
      </c>
      <c r="F26" s="5" t="s">
        <v>462</v>
      </c>
      <c r="G26" t="s">
        <v>451</v>
      </c>
      <c r="H26">
        <v>70</v>
      </c>
    </row>
    <row r="27" spans="1:8" x14ac:dyDescent="0.35">
      <c r="A27" s="25">
        <v>18</v>
      </c>
      <c r="B27" s="21">
        <v>0</v>
      </c>
      <c r="C27" s="21">
        <v>1</v>
      </c>
      <c r="D27" s="21">
        <v>1</v>
      </c>
      <c r="E27" t="s">
        <v>485</v>
      </c>
      <c r="F27" t="s">
        <v>31</v>
      </c>
      <c r="G27" t="s">
        <v>451</v>
      </c>
      <c r="H27">
        <v>35</v>
      </c>
    </row>
    <row r="28" spans="1:8" x14ac:dyDescent="0.35">
      <c r="A28" s="25">
        <v>18</v>
      </c>
      <c r="B28" s="21">
        <v>0</v>
      </c>
      <c r="C28" s="21">
        <v>1</v>
      </c>
      <c r="D28" s="21">
        <v>1</v>
      </c>
      <c r="E28" t="s">
        <v>485</v>
      </c>
      <c r="F28" t="s">
        <v>33</v>
      </c>
      <c r="G28" t="s">
        <v>451</v>
      </c>
      <c r="H28">
        <v>35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E362C-C80D-43A8-8C99-D52AEBDE70A8}">
  <dimension ref="A1:H10"/>
  <sheetViews>
    <sheetView workbookViewId="0">
      <selection activeCell="F10" sqref="F10"/>
    </sheetView>
  </sheetViews>
  <sheetFormatPr defaultColWidth="8.453125" defaultRowHeight="14.5" x14ac:dyDescent="0.35"/>
  <cols>
    <col min="5" max="5" width="20.1796875" bestFit="1" customWidth="1"/>
    <col min="6" max="6" width="15.453125" customWidth="1"/>
    <col min="7" max="7" width="10.81640625" bestFit="1" customWidth="1"/>
    <col min="8" max="8" width="7.4531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19</v>
      </c>
      <c r="B2" s="2">
        <v>0</v>
      </c>
      <c r="C2" s="21">
        <v>1</v>
      </c>
      <c r="D2" s="21">
        <v>1</v>
      </c>
      <c r="E2" t="s">
        <v>449</v>
      </c>
      <c r="F2" t="s">
        <v>480</v>
      </c>
      <c r="G2" t="s">
        <v>451</v>
      </c>
      <c r="H2">
        <v>5</v>
      </c>
    </row>
    <row r="3" spans="1:8" x14ac:dyDescent="0.35">
      <c r="A3" s="25">
        <v>19</v>
      </c>
      <c r="B3" s="21">
        <v>0</v>
      </c>
      <c r="C3" s="21">
        <v>1</v>
      </c>
      <c r="D3" s="21">
        <v>1</v>
      </c>
      <c r="E3" t="s">
        <v>456</v>
      </c>
      <c r="F3" t="s">
        <v>698</v>
      </c>
      <c r="G3" t="s">
        <v>451</v>
      </c>
      <c r="H3">
        <v>5</v>
      </c>
    </row>
    <row r="4" spans="1:8" x14ac:dyDescent="0.35">
      <c r="A4" s="25">
        <v>19</v>
      </c>
      <c r="B4" s="21">
        <v>0</v>
      </c>
      <c r="C4" s="21">
        <v>1</v>
      </c>
      <c r="D4" s="21">
        <v>1</v>
      </c>
      <c r="E4" t="s">
        <v>458</v>
      </c>
      <c r="F4" t="s">
        <v>459</v>
      </c>
      <c r="G4" t="s">
        <v>451</v>
      </c>
      <c r="H4">
        <v>5</v>
      </c>
    </row>
    <row r="5" spans="1:8" x14ac:dyDescent="0.35">
      <c r="A5" s="25">
        <v>19</v>
      </c>
      <c r="B5" s="21">
        <v>0</v>
      </c>
      <c r="C5" s="21">
        <v>1</v>
      </c>
      <c r="D5" s="21">
        <v>1</v>
      </c>
      <c r="E5" t="s">
        <v>460</v>
      </c>
      <c r="F5" t="s">
        <v>459</v>
      </c>
      <c r="G5" t="s">
        <v>451</v>
      </c>
      <c r="H5">
        <v>5</v>
      </c>
    </row>
    <row r="6" spans="1:8" x14ac:dyDescent="0.35">
      <c r="A6" s="25">
        <v>19</v>
      </c>
      <c r="B6" s="21">
        <v>0</v>
      </c>
      <c r="C6" s="21">
        <v>1</v>
      </c>
      <c r="D6" s="21">
        <v>1</v>
      </c>
      <c r="E6" t="s">
        <v>461</v>
      </c>
      <c r="F6" s="5" t="s">
        <v>462</v>
      </c>
      <c r="G6" t="s">
        <v>451</v>
      </c>
      <c r="H6">
        <v>5</v>
      </c>
    </row>
    <row r="7" spans="1:8" x14ac:dyDescent="0.35">
      <c r="A7" s="25">
        <v>19</v>
      </c>
      <c r="B7" s="21">
        <v>0</v>
      </c>
      <c r="C7" s="21">
        <v>1</v>
      </c>
      <c r="D7" s="21">
        <v>1</v>
      </c>
      <c r="E7" t="s">
        <v>463</v>
      </c>
      <c r="F7" t="s">
        <v>459</v>
      </c>
      <c r="G7" t="s">
        <v>451</v>
      </c>
      <c r="H7">
        <v>5</v>
      </c>
    </row>
    <row r="8" spans="1:8" x14ac:dyDescent="0.35">
      <c r="A8" s="25">
        <v>19</v>
      </c>
      <c r="B8" s="21">
        <v>0</v>
      </c>
      <c r="C8" s="21">
        <v>1</v>
      </c>
      <c r="D8" s="21">
        <v>1</v>
      </c>
      <c r="E8" t="s">
        <v>466</v>
      </c>
      <c r="F8" t="s">
        <v>649</v>
      </c>
      <c r="G8" t="s">
        <v>451</v>
      </c>
      <c r="H8">
        <v>5</v>
      </c>
    </row>
    <row r="9" spans="1:8" x14ac:dyDescent="0.35">
      <c r="A9" s="25">
        <v>19</v>
      </c>
      <c r="B9" s="21">
        <v>0</v>
      </c>
      <c r="C9" s="21">
        <v>1</v>
      </c>
      <c r="D9" s="2">
        <v>0</v>
      </c>
      <c r="E9" t="s">
        <v>472</v>
      </c>
      <c r="F9" s="35" t="s">
        <v>148</v>
      </c>
      <c r="G9" t="s">
        <v>469</v>
      </c>
    </row>
    <row r="10" spans="1:8" x14ac:dyDescent="0.35">
      <c r="A10" s="25">
        <v>19</v>
      </c>
      <c r="B10" s="21">
        <v>0</v>
      </c>
      <c r="C10" s="21">
        <v>1</v>
      </c>
      <c r="D10" s="2">
        <v>0</v>
      </c>
      <c r="E10" t="s">
        <v>653</v>
      </c>
      <c r="F10" t="s">
        <v>699</v>
      </c>
      <c r="G10" t="s">
        <v>469</v>
      </c>
    </row>
  </sheetData>
  <phoneticPr fontId="15"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45161-B5AC-4F63-9827-A28A7E6A3860}">
  <dimension ref="A1:H25"/>
  <sheetViews>
    <sheetView topLeftCell="A2" workbookViewId="0">
      <selection activeCell="K22" sqref="K22"/>
    </sheetView>
  </sheetViews>
  <sheetFormatPr defaultColWidth="8.453125" defaultRowHeight="14.5" x14ac:dyDescent="0.35"/>
  <cols>
    <col min="5" max="5" width="20.1796875" bestFit="1" customWidth="1"/>
    <col min="6" max="6" width="15.453125" customWidth="1"/>
    <col min="7" max="7" width="10.81640625" bestFit="1" customWidth="1"/>
    <col min="8" max="8" width="7.4531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20</v>
      </c>
      <c r="B2" s="21">
        <v>0</v>
      </c>
      <c r="C2" s="21">
        <v>1</v>
      </c>
      <c r="D2" s="21">
        <v>1</v>
      </c>
      <c r="E2" t="s">
        <v>449</v>
      </c>
      <c r="F2" t="s">
        <v>454</v>
      </c>
      <c r="G2" t="s">
        <v>451</v>
      </c>
      <c r="H2">
        <v>1</v>
      </c>
    </row>
    <row r="3" spans="1:8" x14ac:dyDescent="0.35">
      <c r="A3" s="25">
        <v>20</v>
      </c>
      <c r="B3" s="21">
        <v>0</v>
      </c>
      <c r="C3" s="21">
        <v>1</v>
      </c>
      <c r="D3" s="21">
        <v>1</v>
      </c>
      <c r="E3" t="s">
        <v>449</v>
      </c>
      <c r="F3" t="s">
        <v>455</v>
      </c>
      <c r="G3" t="s">
        <v>451</v>
      </c>
      <c r="H3">
        <v>1</v>
      </c>
    </row>
    <row r="4" spans="1:8" x14ac:dyDescent="0.35">
      <c r="A4" s="25">
        <v>20</v>
      </c>
      <c r="B4" s="21">
        <v>0</v>
      </c>
      <c r="C4" s="21">
        <v>1</v>
      </c>
      <c r="D4" s="21">
        <v>1</v>
      </c>
      <c r="E4" t="s">
        <v>449</v>
      </c>
      <c r="F4" t="s">
        <v>486</v>
      </c>
      <c r="G4" t="s">
        <v>451</v>
      </c>
      <c r="H4">
        <v>1</v>
      </c>
    </row>
    <row r="5" spans="1:8" x14ac:dyDescent="0.35">
      <c r="A5" s="25">
        <v>20</v>
      </c>
      <c r="B5" s="21">
        <v>0</v>
      </c>
      <c r="C5" s="21">
        <v>1</v>
      </c>
      <c r="D5" s="21">
        <v>1</v>
      </c>
      <c r="E5" t="s">
        <v>449</v>
      </c>
      <c r="F5" t="s">
        <v>571</v>
      </c>
      <c r="G5" t="s">
        <v>451</v>
      </c>
      <c r="H5">
        <v>4</v>
      </c>
    </row>
    <row r="6" spans="1:8" x14ac:dyDescent="0.35">
      <c r="A6" s="25">
        <v>20</v>
      </c>
      <c r="B6" s="2">
        <v>0</v>
      </c>
      <c r="C6" s="21">
        <v>1</v>
      </c>
      <c r="D6" s="21">
        <v>1</v>
      </c>
      <c r="E6" t="s">
        <v>449</v>
      </c>
      <c r="F6" t="s">
        <v>656</v>
      </c>
      <c r="G6" t="s">
        <v>451</v>
      </c>
      <c r="H6">
        <v>6</v>
      </c>
    </row>
    <row r="7" spans="1:8" x14ac:dyDescent="0.35">
      <c r="A7" s="25">
        <v>20</v>
      </c>
      <c r="B7" s="2">
        <v>0</v>
      </c>
      <c r="C7" s="21">
        <v>1</v>
      </c>
      <c r="D7" s="21">
        <v>1</v>
      </c>
      <c r="E7" t="s">
        <v>449</v>
      </c>
      <c r="F7" t="s">
        <v>459</v>
      </c>
      <c r="G7" t="s">
        <v>451</v>
      </c>
      <c r="H7">
        <v>2</v>
      </c>
    </row>
    <row r="8" spans="1:8" x14ac:dyDescent="0.35">
      <c r="A8" s="25">
        <v>20</v>
      </c>
      <c r="B8" s="21">
        <v>0</v>
      </c>
      <c r="C8" s="21">
        <v>1</v>
      </c>
      <c r="D8" s="21">
        <v>1</v>
      </c>
      <c r="E8" t="s">
        <v>456</v>
      </c>
      <c r="F8" t="s">
        <v>627</v>
      </c>
      <c r="G8" t="s">
        <v>451</v>
      </c>
      <c r="H8">
        <v>15</v>
      </c>
    </row>
    <row r="9" spans="1:8" x14ac:dyDescent="0.35">
      <c r="A9" s="25">
        <v>20</v>
      </c>
      <c r="B9" s="21">
        <v>0</v>
      </c>
      <c r="C9" s="21">
        <v>1</v>
      </c>
      <c r="D9" s="21">
        <v>1</v>
      </c>
      <c r="E9" t="s">
        <v>458</v>
      </c>
      <c r="F9" t="s">
        <v>459</v>
      </c>
      <c r="G9" t="s">
        <v>451</v>
      </c>
      <c r="H9">
        <v>15</v>
      </c>
    </row>
    <row r="10" spans="1:8" x14ac:dyDescent="0.35">
      <c r="A10" s="25">
        <v>20</v>
      </c>
      <c r="B10" s="21">
        <v>0</v>
      </c>
      <c r="C10" s="21">
        <v>1</v>
      </c>
      <c r="D10" s="21">
        <v>1</v>
      </c>
      <c r="E10" t="s">
        <v>460</v>
      </c>
      <c r="F10" t="s">
        <v>459</v>
      </c>
      <c r="G10" t="s">
        <v>451</v>
      </c>
      <c r="H10">
        <v>15</v>
      </c>
    </row>
    <row r="11" spans="1:8" x14ac:dyDescent="0.35">
      <c r="A11" s="25">
        <v>20</v>
      </c>
      <c r="B11" s="21">
        <v>0</v>
      </c>
      <c r="C11" s="21">
        <v>1</v>
      </c>
      <c r="D11" s="21">
        <v>1</v>
      </c>
      <c r="E11" t="s">
        <v>461</v>
      </c>
      <c r="F11" s="5" t="s">
        <v>462</v>
      </c>
      <c r="G11" t="s">
        <v>451</v>
      </c>
      <c r="H11">
        <v>15</v>
      </c>
    </row>
    <row r="12" spans="1:8" x14ac:dyDescent="0.35">
      <c r="A12" s="25">
        <v>20</v>
      </c>
      <c r="B12" s="21">
        <v>0</v>
      </c>
      <c r="C12" s="21">
        <v>1</v>
      </c>
      <c r="D12" s="21">
        <v>1</v>
      </c>
      <c r="E12" t="s">
        <v>463</v>
      </c>
      <c r="F12" t="s">
        <v>464</v>
      </c>
      <c r="G12" t="s">
        <v>451</v>
      </c>
      <c r="H12">
        <v>8</v>
      </c>
    </row>
    <row r="13" spans="1:8" x14ac:dyDescent="0.35">
      <c r="A13" s="25">
        <v>20</v>
      </c>
      <c r="B13" s="21">
        <v>0</v>
      </c>
      <c r="C13" s="21">
        <v>1</v>
      </c>
      <c r="D13" s="21">
        <v>1</v>
      </c>
      <c r="E13" t="s">
        <v>463</v>
      </c>
      <c r="F13" t="s">
        <v>465</v>
      </c>
      <c r="G13" t="s">
        <v>451</v>
      </c>
      <c r="H13">
        <v>7</v>
      </c>
    </row>
    <row r="14" spans="1:8" x14ac:dyDescent="0.35">
      <c r="A14" s="25">
        <v>20</v>
      </c>
      <c r="B14" s="21">
        <v>0</v>
      </c>
      <c r="C14" s="21">
        <v>1</v>
      </c>
      <c r="D14" s="2">
        <v>0</v>
      </c>
      <c r="E14" t="s">
        <v>467</v>
      </c>
      <c r="F14" s="35" t="s">
        <v>700</v>
      </c>
      <c r="G14" t="s">
        <v>469</v>
      </c>
    </row>
    <row r="15" spans="1:8" x14ac:dyDescent="0.35">
      <c r="A15" s="25">
        <v>20</v>
      </c>
      <c r="B15" s="21">
        <v>0</v>
      </c>
      <c r="C15" s="21">
        <v>1</v>
      </c>
      <c r="D15" s="2">
        <v>0</v>
      </c>
      <c r="E15" t="s">
        <v>470</v>
      </c>
      <c r="F15" s="35" t="s">
        <v>701</v>
      </c>
      <c r="G15" t="s">
        <v>469</v>
      </c>
    </row>
    <row r="16" spans="1:8" x14ac:dyDescent="0.35">
      <c r="A16" s="25">
        <v>20</v>
      </c>
      <c r="B16" s="21">
        <v>0</v>
      </c>
      <c r="C16" s="21">
        <v>1</v>
      </c>
      <c r="D16" s="2">
        <v>0</v>
      </c>
      <c r="E16" t="s">
        <v>467</v>
      </c>
      <c r="F16" s="35" t="s">
        <v>702</v>
      </c>
      <c r="G16" t="s">
        <v>469</v>
      </c>
    </row>
    <row r="17" spans="1:8" x14ac:dyDescent="0.35">
      <c r="A17" s="25">
        <v>20</v>
      </c>
      <c r="B17" s="21">
        <v>0</v>
      </c>
      <c r="C17" s="21">
        <v>1</v>
      </c>
      <c r="D17" s="2">
        <v>0</v>
      </c>
      <c r="E17" t="s">
        <v>470</v>
      </c>
      <c r="F17" s="35" t="s">
        <v>703</v>
      </c>
      <c r="G17" t="s">
        <v>469</v>
      </c>
    </row>
    <row r="18" spans="1:8" x14ac:dyDescent="0.35">
      <c r="A18" s="25">
        <v>20</v>
      </c>
      <c r="B18" s="21">
        <v>0</v>
      </c>
      <c r="C18" s="21">
        <v>1</v>
      </c>
      <c r="D18" s="2">
        <v>0</v>
      </c>
      <c r="E18" t="s">
        <v>467</v>
      </c>
      <c r="F18" s="35" t="s">
        <v>704</v>
      </c>
      <c r="G18" t="s">
        <v>469</v>
      </c>
    </row>
    <row r="19" spans="1:8" x14ac:dyDescent="0.35">
      <c r="A19" s="25">
        <v>20</v>
      </c>
      <c r="B19" s="21">
        <v>0</v>
      </c>
      <c r="C19" s="21">
        <v>1</v>
      </c>
      <c r="D19" s="2">
        <v>0</v>
      </c>
      <c r="E19" t="s">
        <v>470</v>
      </c>
      <c r="F19" s="35" t="s">
        <v>705</v>
      </c>
      <c r="G19" t="s">
        <v>469</v>
      </c>
    </row>
    <row r="20" spans="1:8" x14ac:dyDescent="0.35">
      <c r="A20" s="25">
        <v>20</v>
      </c>
      <c r="B20" s="21">
        <v>0</v>
      </c>
      <c r="C20" s="21">
        <v>1</v>
      </c>
      <c r="D20" s="2">
        <v>0</v>
      </c>
      <c r="E20" t="s">
        <v>472</v>
      </c>
      <c r="F20" s="35" t="s">
        <v>154</v>
      </c>
      <c r="G20" t="s">
        <v>469</v>
      </c>
    </row>
    <row r="21" spans="1:8" x14ac:dyDescent="0.35">
      <c r="A21" s="25">
        <v>20</v>
      </c>
      <c r="B21" s="21">
        <v>0</v>
      </c>
      <c r="C21" s="21">
        <v>1</v>
      </c>
      <c r="D21" s="21">
        <v>1</v>
      </c>
      <c r="E21" t="s">
        <v>474</v>
      </c>
      <c r="F21" s="5" t="s">
        <v>462</v>
      </c>
      <c r="G21" t="s">
        <v>451</v>
      </c>
      <c r="H21">
        <v>30</v>
      </c>
    </row>
    <row r="22" spans="1:8" x14ac:dyDescent="0.35">
      <c r="A22" s="25">
        <v>20</v>
      </c>
      <c r="B22" s="21">
        <v>0</v>
      </c>
      <c r="C22" s="21">
        <v>1</v>
      </c>
      <c r="D22" s="21">
        <v>1</v>
      </c>
      <c r="E22" t="s">
        <v>485</v>
      </c>
      <c r="F22" t="s">
        <v>31</v>
      </c>
      <c r="G22" t="s">
        <v>451</v>
      </c>
      <c r="H22">
        <v>15</v>
      </c>
    </row>
    <row r="23" spans="1:8" x14ac:dyDescent="0.35">
      <c r="A23" s="25">
        <v>20</v>
      </c>
      <c r="B23" s="21">
        <v>0</v>
      </c>
      <c r="C23" s="21">
        <v>1</v>
      </c>
      <c r="D23" s="21">
        <v>1</v>
      </c>
      <c r="E23" t="s">
        <v>485</v>
      </c>
      <c r="F23" t="s">
        <v>33</v>
      </c>
      <c r="G23" t="s">
        <v>451</v>
      </c>
      <c r="H23">
        <v>15</v>
      </c>
    </row>
    <row r="24" spans="1:8" x14ac:dyDescent="0.35">
      <c r="A24" s="25">
        <v>20</v>
      </c>
      <c r="B24" s="21">
        <v>0</v>
      </c>
      <c r="C24" s="21">
        <v>1</v>
      </c>
      <c r="D24" s="21">
        <v>1</v>
      </c>
      <c r="E24" t="s">
        <v>677</v>
      </c>
      <c r="F24" t="s">
        <v>706</v>
      </c>
      <c r="G24" t="s">
        <v>451</v>
      </c>
      <c r="H24">
        <v>29</v>
      </c>
    </row>
    <row r="25" spans="1:8" x14ac:dyDescent="0.35">
      <c r="A25" s="25">
        <v>20</v>
      </c>
      <c r="B25" s="21">
        <v>0</v>
      </c>
      <c r="C25" s="21">
        <v>1</v>
      </c>
      <c r="D25" s="21">
        <v>1</v>
      </c>
      <c r="E25" t="s">
        <v>677</v>
      </c>
      <c r="F25" t="s">
        <v>577</v>
      </c>
      <c r="G25" t="s">
        <v>451</v>
      </c>
      <c r="H25">
        <v>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9DAF7-327E-4034-8EBD-BA9FEDBA6057}">
  <dimension ref="A1:H18"/>
  <sheetViews>
    <sheetView workbookViewId="0">
      <selection activeCell="F17" sqref="F17"/>
    </sheetView>
  </sheetViews>
  <sheetFormatPr defaultColWidth="8.453125" defaultRowHeight="14.5" x14ac:dyDescent="0.35"/>
  <cols>
    <col min="5" max="5" width="15.81640625" customWidth="1"/>
    <col min="6" max="6" width="16.453125"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21</v>
      </c>
      <c r="B2" s="21">
        <v>0</v>
      </c>
      <c r="C2" s="21">
        <v>1</v>
      </c>
      <c r="D2" s="21">
        <v>1</v>
      </c>
      <c r="E2" t="s">
        <v>449</v>
      </c>
      <c r="F2" t="s">
        <v>452</v>
      </c>
      <c r="G2" t="s">
        <v>451</v>
      </c>
      <c r="H2">
        <v>1</v>
      </c>
    </row>
    <row r="3" spans="1:8" x14ac:dyDescent="0.35">
      <c r="A3" s="25">
        <v>21</v>
      </c>
      <c r="B3" s="21">
        <v>0</v>
      </c>
      <c r="C3" s="21">
        <v>1</v>
      </c>
      <c r="D3" s="21">
        <v>1</v>
      </c>
      <c r="E3" t="s">
        <v>449</v>
      </c>
      <c r="F3" t="s">
        <v>453</v>
      </c>
      <c r="G3" t="s">
        <v>451</v>
      </c>
      <c r="H3">
        <v>1</v>
      </c>
    </row>
    <row r="4" spans="1:8" x14ac:dyDescent="0.35">
      <c r="A4" s="25">
        <v>21</v>
      </c>
      <c r="B4" s="21">
        <v>0</v>
      </c>
      <c r="C4" s="21">
        <v>1</v>
      </c>
      <c r="D4" s="21">
        <v>1</v>
      </c>
      <c r="E4" t="s">
        <v>449</v>
      </c>
      <c r="F4" t="s">
        <v>454</v>
      </c>
      <c r="G4" t="s">
        <v>451</v>
      </c>
      <c r="H4">
        <v>1</v>
      </c>
    </row>
    <row r="5" spans="1:8" x14ac:dyDescent="0.35">
      <c r="A5" s="25">
        <v>21</v>
      </c>
      <c r="B5" s="21">
        <v>0</v>
      </c>
      <c r="C5" s="21">
        <v>1</v>
      </c>
      <c r="D5" s="21">
        <v>1</v>
      </c>
      <c r="E5" t="s">
        <v>456</v>
      </c>
      <c r="F5" t="s">
        <v>707</v>
      </c>
      <c r="G5" t="s">
        <v>451</v>
      </c>
      <c r="H5">
        <v>3</v>
      </c>
    </row>
    <row r="6" spans="1:8" x14ac:dyDescent="0.35">
      <c r="A6" s="25">
        <v>21</v>
      </c>
      <c r="B6" s="21">
        <v>0</v>
      </c>
      <c r="C6" s="21">
        <v>1</v>
      </c>
      <c r="D6" s="21">
        <v>1</v>
      </c>
      <c r="E6" t="s">
        <v>458</v>
      </c>
      <c r="F6" t="s">
        <v>459</v>
      </c>
      <c r="G6" t="s">
        <v>451</v>
      </c>
      <c r="H6">
        <v>3</v>
      </c>
    </row>
    <row r="7" spans="1:8" x14ac:dyDescent="0.35">
      <c r="A7" s="25">
        <v>21</v>
      </c>
      <c r="B7" s="21">
        <v>0</v>
      </c>
      <c r="C7" s="21">
        <v>1</v>
      </c>
      <c r="D7" s="21">
        <v>1</v>
      </c>
      <c r="E7" t="s">
        <v>460</v>
      </c>
      <c r="F7" t="s">
        <v>459</v>
      </c>
      <c r="G7" t="s">
        <v>451</v>
      </c>
      <c r="H7">
        <v>3</v>
      </c>
    </row>
    <row r="8" spans="1:8" x14ac:dyDescent="0.35">
      <c r="A8" s="25">
        <v>21</v>
      </c>
      <c r="B8" s="21">
        <v>0</v>
      </c>
      <c r="C8" s="21">
        <v>1</v>
      </c>
      <c r="D8" s="21">
        <v>1</v>
      </c>
      <c r="E8" t="s">
        <v>461</v>
      </c>
      <c r="F8" s="5" t="s">
        <v>462</v>
      </c>
      <c r="G8" t="s">
        <v>451</v>
      </c>
      <c r="H8">
        <v>3</v>
      </c>
    </row>
    <row r="9" spans="1:8" x14ac:dyDescent="0.35">
      <c r="A9" s="25">
        <v>21</v>
      </c>
      <c r="B9" s="21">
        <v>0</v>
      </c>
      <c r="C9" s="21">
        <v>1</v>
      </c>
      <c r="D9" s="21">
        <v>1</v>
      </c>
      <c r="E9" t="s">
        <v>463</v>
      </c>
      <c r="F9" t="s">
        <v>464</v>
      </c>
      <c r="G9" t="s">
        <v>451</v>
      </c>
      <c r="H9">
        <v>2</v>
      </c>
    </row>
    <row r="10" spans="1:8" x14ac:dyDescent="0.35">
      <c r="A10" s="25">
        <v>21</v>
      </c>
      <c r="B10" s="21">
        <v>0</v>
      </c>
      <c r="C10" s="21">
        <v>1</v>
      </c>
      <c r="D10" s="21">
        <v>1</v>
      </c>
      <c r="E10" t="s">
        <v>463</v>
      </c>
      <c r="F10" t="s">
        <v>465</v>
      </c>
      <c r="G10" t="s">
        <v>451</v>
      </c>
      <c r="H10">
        <v>1</v>
      </c>
    </row>
    <row r="11" spans="1:8" x14ac:dyDescent="0.35">
      <c r="A11" s="25">
        <v>21</v>
      </c>
      <c r="B11" s="21">
        <v>0</v>
      </c>
      <c r="C11" s="21">
        <v>1</v>
      </c>
      <c r="D11" s="21">
        <v>1</v>
      </c>
      <c r="E11" t="s">
        <v>677</v>
      </c>
      <c r="F11" t="s">
        <v>708</v>
      </c>
      <c r="G11" t="s">
        <v>451</v>
      </c>
      <c r="H11">
        <v>1</v>
      </c>
    </row>
    <row r="12" spans="1:8" x14ac:dyDescent="0.35">
      <c r="A12" s="25">
        <v>21</v>
      </c>
      <c r="B12" s="21">
        <v>0</v>
      </c>
      <c r="C12" s="21">
        <v>1</v>
      </c>
      <c r="D12" s="21">
        <v>1</v>
      </c>
      <c r="E12" t="s">
        <v>677</v>
      </c>
      <c r="F12" t="s">
        <v>709</v>
      </c>
      <c r="G12" t="s">
        <v>451</v>
      </c>
      <c r="H12">
        <v>1</v>
      </c>
    </row>
    <row r="13" spans="1:8" x14ac:dyDescent="0.35">
      <c r="A13" s="25">
        <v>21</v>
      </c>
      <c r="B13" s="21">
        <v>0</v>
      </c>
      <c r="C13" s="21">
        <v>1</v>
      </c>
      <c r="D13" s="21">
        <v>1</v>
      </c>
      <c r="E13" t="s">
        <v>677</v>
      </c>
      <c r="F13" t="s">
        <v>495</v>
      </c>
      <c r="G13" t="s">
        <v>451</v>
      </c>
      <c r="H13">
        <v>1</v>
      </c>
    </row>
    <row r="14" spans="1:8" x14ac:dyDescent="0.35">
      <c r="A14" s="25">
        <v>21</v>
      </c>
      <c r="B14" s="21">
        <v>0</v>
      </c>
      <c r="C14" s="21">
        <v>1</v>
      </c>
      <c r="D14" s="21">
        <v>1</v>
      </c>
      <c r="E14" t="s">
        <v>677</v>
      </c>
      <c r="F14" t="s">
        <v>710</v>
      </c>
      <c r="G14" t="s">
        <v>451</v>
      </c>
      <c r="H14">
        <v>1</v>
      </c>
    </row>
    <row r="15" spans="1:8" x14ac:dyDescent="0.35">
      <c r="A15" s="25">
        <v>21</v>
      </c>
      <c r="B15" s="21">
        <v>0</v>
      </c>
      <c r="C15" s="21">
        <v>1</v>
      </c>
      <c r="D15" s="2">
        <v>0</v>
      </c>
      <c r="E15" t="s">
        <v>467</v>
      </c>
      <c r="F15" s="35" t="s">
        <v>711</v>
      </c>
      <c r="G15" t="s">
        <v>469</v>
      </c>
    </row>
    <row r="16" spans="1:8" x14ac:dyDescent="0.35">
      <c r="A16" s="25">
        <v>21</v>
      </c>
      <c r="B16" s="21">
        <v>0</v>
      </c>
      <c r="C16" s="21">
        <v>1</v>
      </c>
      <c r="D16" s="2">
        <v>0</v>
      </c>
      <c r="E16" t="s">
        <v>470</v>
      </c>
      <c r="F16" s="35" t="s">
        <v>712</v>
      </c>
      <c r="G16" t="s">
        <v>469</v>
      </c>
    </row>
    <row r="17" spans="1:8" x14ac:dyDescent="0.35">
      <c r="A17" s="25">
        <v>21</v>
      </c>
      <c r="B17" s="21">
        <v>0</v>
      </c>
      <c r="C17" s="21">
        <v>1</v>
      </c>
      <c r="D17" s="2">
        <v>0</v>
      </c>
      <c r="E17" t="s">
        <v>472</v>
      </c>
      <c r="F17" s="35" t="s">
        <v>160</v>
      </c>
      <c r="G17" t="s">
        <v>469</v>
      </c>
    </row>
    <row r="18" spans="1:8" x14ac:dyDescent="0.35">
      <c r="A18" s="25">
        <v>21</v>
      </c>
      <c r="B18" s="21">
        <v>0</v>
      </c>
      <c r="C18" s="21">
        <v>1</v>
      </c>
      <c r="D18" s="21">
        <v>1</v>
      </c>
      <c r="E18" t="s">
        <v>474</v>
      </c>
      <c r="F18" s="5" t="s">
        <v>462</v>
      </c>
      <c r="G18" t="s">
        <v>451</v>
      </c>
      <c r="H18">
        <v>4</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FA1CC-2A2D-4339-8726-F556FEDD21A7}">
  <dimension ref="A1:H16"/>
  <sheetViews>
    <sheetView workbookViewId="0">
      <selection activeCell="K14" sqref="K14"/>
    </sheetView>
  </sheetViews>
  <sheetFormatPr defaultColWidth="8.453125" defaultRowHeight="14.5" x14ac:dyDescent="0.35"/>
  <cols>
    <col min="4" max="4" width="12.1796875" bestFit="1" customWidth="1"/>
    <col min="5" max="5" width="16.453125" customWidth="1"/>
    <col min="6" max="6" width="12.45312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22</v>
      </c>
      <c r="B2" s="21">
        <v>0</v>
      </c>
      <c r="C2" s="21">
        <v>1</v>
      </c>
      <c r="D2" s="21">
        <v>1</v>
      </c>
      <c r="E2" t="s">
        <v>449</v>
      </c>
      <c r="F2" t="s">
        <v>479</v>
      </c>
      <c r="G2" t="s">
        <v>451</v>
      </c>
      <c r="H2">
        <v>1</v>
      </c>
    </row>
    <row r="3" spans="1:8" x14ac:dyDescent="0.35">
      <c r="A3" s="25">
        <v>22</v>
      </c>
      <c r="B3" s="21">
        <v>0</v>
      </c>
      <c r="C3" s="21">
        <v>1</v>
      </c>
      <c r="D3" s="21">
        <v>1</v>
      </c>
      <c r="E3" t="s">
        <v>456</v>
      </c>
      <c r="F3" t="s">
        <v>713</v>
      </c>
      <c r="G3" t="s">
        <v>451</v>
      </c>
      <c r="H3">
        <v>1</v>
      </c>
    </row>
    <row r="4" spans="1:8" x14ac:dyDescent="0.35">
      <c r="A4" s="25">
        <v>22</v>
      </c>
      <c r="B4" s="21">
        <v>0</v>
      </c>
      <c r="C4" s="21">
        <v>1</v>
      </c>
      <c r="D4" s="21">
        <v>1</v>
      </c>
      <c r="E4" t="s">
        <v>458</v>
      </c>
      <c r="F4" t="s">
        <v>459</v>
      </c>
      <c r="G4" t="s">
        <v>451</v>
      </c>
      <c r="H4">
        <v>1</v>
      </c>
    </row>
    <row r="5" spans="1:8" x14ac:dyDescent="0.35">
      <c r="A5" s="25">
        <v>22</v>
      </c>
      <c r="B5" s="21">
        <v>0</v>
      </c>
      <c r="C5" s="21">
        <v>1</v>
      </c>
      <c r="D5" s="21">
        <v>1</v>
      </c>
      <c r="E5" t="s">
        <v>460</v>
      </c>
      <c r="F5" t="s">
        <v>459</v>
      </c>
      <c r="G5" t="s">
        <v>451</v>
      </c>
      <c r="H5">
        <v>1</v>
      </c>
    </row>
    <row r="6" spans="1:8" x14ac:dyDescent="0.35">
      <c r="A6" s="25">
        <v>22</v>
      </c>
      <c r="B6" s="21">
        <v>0</v>
      </c>
      <c r="C6" s="21">
        <v>1</v>
      </c>
      <c r="D6" s="21">
        <v>1</v>
      </c>
      <c r="E6" t="s">
        <v>461</v>
      </c>
      <c r="F6" s="5" t="s">
        <v>462</v>
      </c>
      <c r="G6" t="s">
        <v>451</v>
      </c>
      <c r="H6">
        <v>1</v>
      </c>
    </row>
    <row r="7" spans="1:8" x14ac:dyDescent="0.35">
      <c r="A7" s="25">
        <v>22</v>
      </c>
      <c r="B7" s="21">
        <v>0</v>
      </c>
      <c r="C7" s="21">
        <v>1</v>
      </c>
      <c r="D7" s="21">
        <v>1</v>
      </c>
      <c r="E7" t="s">
        <v>463</v>
      </c>
      <c r="F7" t="s">
        <v>464</v>
      </c>
      <c r="G7" t="s">
        <v>451</v>
      </c>
      <c r="H7">
        <v>1</v>
      </c>
    </row>
    <row r="8" spans="1:8" x14ac:dyDescent="0.35">
      <c r="A8" s="25">
        <v>22</v>
      </c>
      <c r="B8" s="21">
        <v>0</v>
      </c>
      <c r="C8" s="21">
        <v>1</v>
      </c>
      <c r="D8" s="21">
        <v>1</v>
      </c>
      <c r="E8" t="s">
        <v>677</v>
      </c>
      <c r="F8" t="s">
        <v>689</v>
      </c>
      <c r="G8" t="s">
        <v>451</v>
      </c>
      <c r="H8">
        <v>1</v>
      </c>
    </row>
    <row r="9" spans="1:8" x14ac:dyDescent="0.35">
      <c r="A9" s="25">
        <v>22</v>
      </c>
      <c r="B9" s="21">
        <v>0</v>
      </c>
      <c r="C9" s="21">
        <v>1</v>
      </c>
      <c r="D9" s="21">
        <v>1</v>
      </c>
      <c r="E9" t="s">
        <v>677</v>
      </c>
      <c r="F9" t="s">
        <v>714</v>
      </c>
      <c r="G9" t="s">
        <v>451</v>
      </c>
      <c r="H9">
        <v>1</v>
      </c>
    </row>
    <row r="10" spans="1:8" x14ac:dyDescent="0.35">
      <c r="A10" s="25">
        <v>22</v>
      </c>
      <c r="B10" s="21">
        <v>0</v>
      </c>
      <c r="C10" s="21">
        <v>1</v>
      </c>
      <c r="D10" s="2">
        <v>0</v>
      </c>
      <c r="E10" t="s">
        <v>467</v>
      </c>
      <c r="F10" s="35" t="s">
        <v>715</v>
      </c>
      <c r="G10" t="s">
        <v>469</v>
      </c>
    </row>
    <row r="11" spans="1:8" x14ac:dyDescent="0.35">
      <c r="A11" s="25">
        <v>22</v>
      </c>
      <c r="B11" s="21">
        <v>0</v>
      </c>
      <c r="C11" s="21">
        <v>1</v>
      </c>
      <c r="D11" s="2">
        <v>0</v>
      </c>
      <c r="E11" t="s">
        <v>470</v>
      </c>
      <c r="F11" s="35" t="s">
        <v>716</v>
      </c>
      <c r="G11" t="s">
        <v>469</v>
      </c>
    </row>
    <row r="12" spans="1:8" x14ac:dyDescent="0.35">
      <c r="A12" s="25">
        <v>22</v>
      </c>
      <c r="B12" s="21">
        <v>0</v>
      </c>
      <c r="C12" s="21">
        <v>1</v>
      </c>
      <c r="D12" s="2">
        <v>0</v>
      </c>
      <c r="E12" t="s">
        <v>472</v>
      </c>
      <c r="F12" s="35" t="s">
        <v>166</v>
      </c>
      <c r="G12" t="s">
        <v>469</v>
      </c>
    </row>
    <row r="13" spans="1:8" x14ac:dyDescent="0.35">
      <c r="A13" s="25">
        <v>22</v>
      </c>
      <c r="B13" s="21">
        <v>0</v>
      </c>
      <c r="C13" s="21">
        <v>1</v>
      </c>
      <c r="D13" s="2">
        <v>0</v>
      </c>
      <c r="E13" t="s">
        <v>653</v>
      </c>
      <c r="F13" s="35" t="s">
        <v>717</v>
      </c>
      <c r="G13" t="s">
        <v>469</v>
      </c>
    </row>
    <row r="14" spans="1:8" x14ac:dyDescent="0.35">
      <c r="A14" s="25">
        <v>22</v>
      </c>
      <c r="B14" s="21">
        <v>0</v>
      </c>
      <c r="C14" s="21">
        <v>1</v>
      </c>
      <c r="D14" s="21">
        <v>1</v>
      </c>
      <c r="E14" t="s">
        <v>474</v>
      </c>
      <c r="F14" s="5" t="s">
        <v>462</v>
      </c>
      <c r="G14" t="s">
        <v>451</v>
      </c>
      <c r="H14">
        <v>2</v>
      </c>
    </row>
    <row r="15" spans="1:8" x14ac:dyDescent="0.35">
      <c r="A15" s="25">
        <v>22</v>
      </c>
      <c r="B15" s="21">
        <v>0</v>
      </c>
      <c r="C15" s="21">
        <v>1</v>
      </c>
      <c r="D15" s="21">
        <v>1</v>
      </c>
      <c r="E15" t="s">
        <v>485</v>
      </c>
      <c r="F15" t="s">
        <v>31</v>
      </c>
      <c r="G15" t="s">
        <v>451</v>
      </c>
      <c r="H15">
        <v>1</v>
      </c>
    </row>
    <row r="16" spans="1:8" x14ac:dyDescent="0.35">
      <c r="A16" s="25">
        <v>22</v>
      </c>
      <c r="B16" s="21">
        <v>0</v>
      </c>
      <c r="C16" s="21">
        <v>1</v>
      </c>
      <c r="D16" s="21">
        <v>1</v>
      </c>
      <c r="E16" t="s">
        <v>485</v>
      </c>
      <c r="F16" t="s">
        <v>718</v>
      </c>
      <c r="G16" t="s">
        <v>451</v>
      </c>
      <c r="H16">
        <v>1</v>
      </c>
    </row>
  </sheetData>
  <phoneticPr fontId="15"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41B28-5C0C-4ABF-B4D4-F729D6024A84}">
  <dimension ref="A1:H25"/>
  <sheetViews>
    <sheetView topLeftCell="A4" workbookViewId="0">
      <selection activeCell="E14" sqref="E14"/>
    </sheetView>
  </sheetViews>
  <sheetFormatPr defaultColWidth="8.453125" defaultRowHeight="14.5" x14ac:dyDescent="0.35"/>
  <cols>
    <col min="5" max="5" width="12.81640625" customWidth="1"/>
    <col min="6" max="6" width="13.1796875" customWidth="1"/>
    <col min="7" max="7" width="10.816406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23</v>
      </c>
      <c r="B2" s="2">
        <v>0</v>
      </c>
      <c r="C2" s="21">
        <v>1</v>
      </c>
      <c r="D2" s="21">
        <v>1</v>
      </c>
      <c r="E2" t="s">
        <v>449</v>
      </c>
      <c r="F2" t="s">
        <v>480</v>
      </c>
      <c r="G2" t="s">
        <v>451</v>
      </c>
      <c r="H2">
        <v>1279</v>
      </c>
    </row>
    <row r="3" spans="1:8" x14ac:dyDescent="0.35">
      <c r="A3" s="25">
        <v>23</v>
      </c>
      <c r="B3" s="21">
        <v>0</v>
      </c>
      <c r="C3" s="21">
        <v>1</v>
      </c>
      <c r="D3" s="21">
        <v>1</v>
      </c>
      <c r="E3" t="s">
        <v>456</v>
      </c>
      <c r="F3" t="s">
        <v>678</v>
      </c>
      <c r="G3" t="s">
        <v>451</v>
      </c>
      <c r="H3">
        <v>1279</v>
      </c>
    </row>
    <row r="4" spans="1:8" x14ac:dyDescent="0.35">
      <c r="A4" s="25">
        <v>23</v>
      </c>
      <c r="B4" s="21">
        <v>0</v>
      </c>
      <c r="C4" s="21">
        <v>1</v>
      </c>
      <c r="D4" s="21">
        <v>1</v>
      </c>
      <c r="E4" t="s">
        <v>458</v>
      </c>
      <c r="F4" t="s">
        <v>585</v>
      </c>
      <c r="G4" t="s">
        <v>451</v>
      </c>
      <c r="H4">
        <v>58</v>
      </c>
    </row>
    <row r="5" spans="1:8" x14ac:dyDescent="0.35">
      <c r="A5" s="25">
        <v>23</v>
      </c>
      <c r="B5" s="21">
        <v>0</v>
      </c>
      <c r="C5" s="21">
        <v>1</v>
      </c>
      <c r="D5" s="21">
        <v>1</v>
      </c>
      <c r="E5" t="s">
        <v>458</v>
      </c>
      <c r="F5" t="s">
        <v>584</v>
      </c>
      <c r="G5" t="s">
        <v>451</v>
      </c>
      <c r="H5">
        <v>22</v>
      </c>
    </row>
    <row r="6" spans="1:8" x14ac:dyDescent="0.35">
      <c r="A6" s="25">
        <v>23</v>
      </c>
      <c r="B6" s="21">
        <v>0</v>
      </c>
      <c r="C6" s="21">
        <v>1</v>
      </c>
      <c r="D6" s="21">
        <v>1</v>
      </c>
      <c r="E6" t="s">
        <v>458</v>
      </c>
      <c r="F6" t="s">
        <v>586</v>
      </c>
      <c r="G6" t="s">
        <v>451</v>
      </c>
      <c r="H6">
        <v>806</v>
      </c>
    </row>
    <row r="7" spans="1:8" x14ac:dyDescent="0.35">
      <c r="A7" s="25">
        <v>23</v>
      </c>
      <c r="B7" s="21">
        <v>0</v>
      </c>
      <c r="C7" s="21">
        <v>1</v>
      </c>
      <c r="D7" s="21">
        <v>1</v>
      </c>
      <c r="E7" t="s">
        <v>458</v>
      </c>
      <c r="F7" t="s">
        <v>459</v>
      </c>
      <c r="G7" t="s">
        <v>451</v>
      </c>
      <c r="H7">
        <f>H2-SUM(H4:H6)</f>
        <v>393</v>
      </c>
    </row>
    <row r="8" spans="1:8" x14ac:dyDescent="0.35">
      <c r="A8" s="25">
        <v>23</v>
      </c>
      <c r="B8" s="21">
        <v>0</v>
      </c>
      <c r="C8" s="21">
        <v>1</v>
      </c>
      <c r="D8" s="21">
        <v>1</v>
      </c>
      <c r="E8" t="s">
        <v>460</v>
      </c>
      <c r="F8" t="s">
        <v>580</v>
      </c>
      <c r="G8" t="s">
        <v>451</v>
      </c>
      <c r="H8">
        <v>266</v>
      </c>
    </row>
    <row r="9" spans="1:8" x14ac:dyDescent="0.35">
      <c r="A9" s="25">
        <v>23</v>
      </c>
      <c r="B9" s="21">
        <v>0</v>
      </c>
      <c r="C9" s="21">
        <v>1</v>
      </c>
      <c r="D9" s="21">
        <v>1</v>
      </c>
      <c r="E9" t="s">
        <v>460</v>
      </c>
      <c r="F9" t="s">
        <v>581</v>
      </c>
      <c r="G9" t="s">
        <v>451</v>
      </c>
      <c r="H9">
        <f>H10-H8</f>
        <v>1013</v>
      </c>
    </row>
    <row r="10" spans="1:8" x14ac:dyDescent="0.35">
      <c r="A10" s="25">
        <v>23</v>
      </c>
      <c r="B10" s="21">
        <v>0</v>
      </c>
      <c r="C10" s="21">
        <v>1</v>
      </c>
      <c r="D10" s="21">
        <v>1</v>
      </c>
      <c r="E10" t="s">
        <v>461</v>
      </c>
      <c r="F10" s="5" t="s">
        <v>462</v>
      </c>
      <c r="G10" t="s">
        <v>451</v>
      </c>
      <c r="H10">
        <v>1279</v>
      </c>
    </row>
    <row r="11" spans="1:8" x14ac:dyDescent="0.35">
      <c r="A11" s="25">
        <v>23</v>
      </c>
      <c r="B11" s="21">
        <v>0</v>
      </c>
      <c r="C11" s="21">
        <v>1</v>
      </c>
      <c r="D11" s="21">
        <v>1</v>
      </c>
      <c r="E11" t="s">
        <v>463</v>
      </c>
      <c r="F11" t="s">
        <v>464</v>
      </c>
      <c r="G11" t="s">
        <v>451</v>
      </c>
      <c r="H11">
        <v>621</v>
      </c>
    </row>
    <row r="12" spans="1:8" x14ac:dyDescent="0.35">
      <c r="A12" s="25">
        <v>23</v>
      </c>
      <c r="B12" s="21">
        <v>0</v>
      </c>
      <c r="C12" s="21">
        <v>1</v>
      </c>
      <c r="D12" s="21">
        <v>1</v>
      </c>
      <c r="E12" t="s">
        <v>463</v>
      </c>
      <c r="F12" t="s">
        <v>465</v>
      </c>
      <c r="G12" t="s">
        <v>451</v>
      </c>
      <c r="H12">
        <v>658</v>
      </c>
    </row>
    <row r="13" spans="1:8" x14ac:dyDescent="0.35">
      <c r="A13" s="25">
        <v>23</v>
      </c>
      <c r="B13" s="21">
        <v>0</v>
      </c>
      <c r="C13" s="21">
        <v>1</v>
      </c>
      <c r="D13" s="21">
        <v>1</v>
      </c>
      <c r="E13" t="s">
        <v>466</v>
      </c>
      <c r="F13" t="s">
        <v>650</v>
      </c>
      <c r="G13" t="s">
        <v>451</v>
      </c>
      <c r="H13">
        <v>1279</v>
      </c>
    </row>
    <row r="14" spans="1:8" x14ac:dyDescent="0.35">
      <c r="A14" s="25">
        <v>23</v>
      </c>
      <c r="B14" s="21">
        <v>0</v>
      </c>
      <c r="C14" s="21">
        <v>1</v>
      </c>
      <c r="D14" s="2">
        <v>0</v>
      </c>
      <c r="E14" t="s">
        <v>639</v>
      </c>
      <c r="F14" s="35" t="s">
        <v>719</v>
      </c>
      <c r="G14" t="s">
        <v>469</v>
      </c>
    </row>
    <row r="15" spans="1:8" x14ac:dyDescent="0.35">
      <c r="A15" s="25">
        <v>23</v>
      </c>
      <c r="B15" s="21">
        <v>0</v>
      </c>
      <c r="C15" s="21">
        <v>1</v>
      </c>
      <c r="D15" s="2">
        <v>0</v>
      </c>
      <c r="E15" t="s">
        <v>639</v>
      </c>
      <c r="F15" s="35" t="s">
        <v>720</v>
      </c>
      <c r="G15" t="s">
        <v>469</v>
      </c>
    </row>
    <row r="16" spans="1:8" x14ac:dyDescent="0.35">
      <c r="A16" s="25">
        <v>23</v>
      </c>
      <c r="B16" s="21">
        <v>0</v>
      </c>
      <c r="C16" s="21">
        <v>1</v>
      </c>
      <c r="D16" s="2">
        <v>0</v>
      </c>
      <c r="E16" t="s">
        <v>467</v>
      </c>
      <c r="F16" s="35" t="s">
        <v>721</v>
      </c>
      <c r="G16" t="s">
        <v>469</v>
      </c>
    </row>
    <row r="17" spans="1:7" x14ac:dyDescent="0.35">
      <c r="A17" s="25">
        <v>23</v>
      </c>
      <c r="B17" s="21">
        <v>0</v>
      </c>
      <c r="C17" s="21">
        <v>1</v>
      </c>
      <c r="D17" s="2">
        <v>0</v>
      </c>
      <c r="E17" t="s">
        <v>470</v>
      </c>
      <c r="F17" s="35" t="s">
        <v>722</v>
      </c>
      <c r="G17" t="s">
        <v>469</v>
      </c>
    </row>
    <row r="18" spans="1:7" x14ac:dyDescent="0.35">
      <c r="A18" s="25">
        <v>23</v>
      </c>
      <c r="B18" s="21">
        <v>0</v>
      </c>
      <c r="C18" s="21">
        <v>1</v>
      </c>
      <c r="D18" s="2">
        <v>0</v>
      </c>
      <c r="E18" t="s">
        <v>467</v>
      </c>
      <c r="F18" s="35" t="s">
        <v>723</v>
      </c>
      <c r="G18" t="s">
        <v>469</v>
      </c>
    </row>
    <row r="19" spans="1:7" x14ac:dyDescent="0.35">
      <c r="A19" s="25">
        <v>23</v>
      </c>
      <c r="B19" s="21">
        <v>0</v>
      </c>
      <c r="C19" s="21">
        <v>1</v>
      </c>
      <c r="D19" s="2">
        <v>0</v>
      </c>
      <c r="E19" t="s">
        <v>470</v>
      </c>
      <c r="F19" s="35" t="s">
        <v>724</v>
      </c>
      <c r="G19" t="s">
        <v>469</v>
      </c>
    </row>
    <row r="20" spans="1:7" x14ac:dyDescent="0.35">
      <c r="A20" s="25">
        <v>23</v>
      </c>
      <c r="B20" s="21">
        <v>0</v>
      </c>
      <c r="C20" s="21">
        <v>1</v>
      </c>
      <c r="D20" s="2">
        <v>0</v>
      </c>
      <c r="E20" t="s">
        <v>467</v>
      </c>
      <c r="F20" s="35" t="s">
        <v>725</v>
      </c>
      <c r="G20" t="s">
        <v>469</v>
      </c>
    </row>
    <row r="21" spans="1:7" x14ac:dyDescent="0.35">
      <c r="A21" s="25">
        <v>23</v>
      </c>
      <c r="B21" s="21">
        <v>0</v>
      </c>
      <c r="C21" s="21">
        <v>1</v>
      </c>
      <c r="D21" s="2">
        <v>0</v>
      </c>
      <c r="E21" t="s">
        <v>470</v>
      </c>
      <c r="F21" s="35" t="s">
        <v>726</v>
      </c>
      <c r="G21" t="s">
        <v>469</v>
      </c>
    </row>
    <row r="22" spans="1:7" x14ac:dyDescent="0.35">
      <c r="A22" s="25">
        <v>23</v>
      </c>
      <c r="B22" s="21">
        <v>0</v>
      </c>
      <c r="C22" s="21">
        <v>1</v>
      </c>
      <c r="D22" s="2">
        <v>0</v>
      </c>
      <c r="E22" t="s">
        <v>472</v>
      </c>
      <c r="F22" s="35" t="s">
        <v>172</v>
      </c>
      <c r="G22" t="s">
        <v>469</v>
      </c>
    </row>
    <row r="23" spans="1:7" x14ac:dyDescent="0.35">
      <c r="A23" s="25">
        <v>23</v>
      </c>
      <c r="B23" s="21">
        <v>0</v>
      </c>
      <c r="C23" s="21">
        <v>1</v>
      </c>
      <c r="D23" s="2">
        <v>0</v>
      </c>
      <c r="E23" t="s">
        <v>568</v>
      </c>
      <c r="F23">
        <v>4.3</v>
      </c>
      <c r="G23" t="s">
        <v>469</v>
      </c>
    </row>
    <row r="24" spans="1:7" x14ac:dyDescent="0.35">
      <c r="A24" s="25">
        <v>23</v>
      </c>
      <c r="B24" s="21">
        <v>0</v>
      </c>
      <c r="C24" s="21">
        <v>1</v>
      </c>
      <c r="D24" s="2">
        <v>0</v>
      </c>
      <c r="E24" t="s">
        <v>569</v>
      </c>
      <c r="F24">
        <v>18</v>
      </c>
      <c r="G24" t="s">
        <v>469</v>
      </c>
    </row>
    <row r="25" spans="1:7" x14ac:dyDescent="0.35">
      <c r="A25" s="25">
        <v>23</v>
      </c>
      <c r="B25" s="21">
        <v>0</v>
      </c>
      <c r="C25" s="21">
        <v>1</v>
      </c>
      <c r="D25" s="2">
        <v>0</v>
      </c>
      <c r="E25" t="s">
        <v>570</v>
      </c>
      <c r="F25">
        <v>1</v>
      </c>
      <c r="G25" t="s">
        <v>469</v>
      </c>
    </row>
  </sheetData>
  <hyperlinks>
    <hyperlink ref="F14" r:id="rId1" display="http://clinicaltrials.gov/show/NCT00005585" xr:uid="{666838C3-2AFD-42A8-8D3C-19AD3094FF15}"/>
    <hyperlink ref="F15" r:id="rId2" display="http://clinicaltrials.gov/show/NCT00005596" xr:uid="{EB134186-A369-411A-89C0-4F70B4A750BD}"/>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792A3-D817-426E-B25D-97289FA11329}">
  <dimension ref="A1:H22"/>
  <sheetViews>
    <sheetView workbookViewId="0">
      <selection activeCell="K19" sqref="K19"/>
    </sheetView>
  </sheetViews>
  <sheetFormatPr defaultColWidth="8.453125" defaultRowHeight="14.5" x14ac:dyDescent="0.35"/>
  <cols>
    <col min="4" max="4" width="13.1796875" customWidth="1"/>
    <col min="5" max="5" width="11.81640625" customWidth="1"/>
    <col min="6" max="6" width="12.45312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24</v>
      </c>
      <c r="B2" s="2">
        <v>0</v>
      </c>
      <c r="C2" s="21">
        <v>1</v>
      </c>
      <c r="D2" s="21">
        <v>1</v>
      </c>
      <c r="E2" t="s">
        <v>449</v>
      </c>
      <c r="F2" t="s">
        <v>480</v>
      </c>
      <c r="G2" t="s">
        <v>451</v>
      </c>
      <c r="H2">
        <v>2487</v>
      </c>
    </row>
    <row r="3" spans="1:8" x14ac:dyDescent="0.35">
      <c r="A3" s="25">
        <v>24</v>
      </c>
      <c r="B3" s="21">
        <v>0</v>
      </c>
      <c r="C3" s="21">
        <v>1</v>
      </c>
      <c r="D3" s="21">
        <v>1</v>
      </c>
      <c r="E3" t="s">
        <v>456</v>
      </c>
      <c r="F3" t="s">
        <v>727</v>
      </c>
      <c r="G3" t="s">
        <v>451</v>
      </c>
      <c r="H3">
        <v>2487</v>
      </c>
    </row>
    <row r="4" spans="1:8" x14ac:dyDescent="0.35">
      <c r="A4" s="25">
        <v>24</v>
      </c>
      <c r="B4" s="21">
        <v>0</v>
      </c>
      <c r="C4" s="21">
        <v>1</v>
      </c>
      <c r="D4" s="21">
        <v>1</v>
      </c>
      <c r="E4" t="s">
        <v>458</v>
      </c>
      <c r="F4" t="s">
        <v>585</v>
      </c>
      <c r="G4" t="s">
        <v>451</v>
      </c>
      <c r="H4">
        <v>171</v>
      </c>
    </row>
    <row r="5" spans="1:8" x14ac:dyDescent="0.35">
      <c r="A5" s="25">
        <v>24</v>
      </c>
      <c r="B5" s="21">
        <v>0</v>
      </c>
      <c r="C5" s="21">
        <v>1</v>
      </c>
      <c r="D5" s="21">
        <v>1</v>
      </c>
      <c r="E5" t="s">
        <v>458</v>
      </c>
      <c r="F5" t="s">
        <v>584</v>
      </c>
      <c r="G5" t="s">
        <v>451</v>
      </c>
      <c r="H5">
        <v>50</v>
      </c>
    </row>
    <row r="6" spans="1:8" x14ac:dyDescent="0.35">
      <c r="A6" s="25">
        <v>24</v>
      </c>
      <c r="B6" s="21">
        <v>0</v>
      </c>
      <c r="C6" s="21">
        <v>1</v>
      </c>
      <c r="D6" s="21">
        <v>1</v>
      </c>
      <c r="E6" t="s">
        <v>458</v>
      </c>
      <c r="F6" t="s">
        <v>586</v>
      </c>
      <c r="G6" t="s">
        <v>451</v>
      </c>
      <c r="H6">
        <v>1586</v>
      </c>
    </row>
    <row r="7" spans="1:8" x14ac:dyDescent="0.35">
      <c r="A7" s="25">
        <v>24</v>
      </c>
      <c r="B7" s="21">
        <v>0</v>
      </c>
      <c r="C7" s="21">
        <v>1</v>
      </c>
      <c r="D7" s="21">
        <v>1</v>
      </c>
      <c r="E7" t="s">
        <v>458</v>
      </c>
      <c r="F7" t="s">
        <v>459</v>
      </c>
      <c r="G7" t="s">
        <v>451</v>
      </c>
      <c r="H7">
        <f>2487-SUM(H4:H6)</f>
        <v>680</v>
      </c>
    </row>
    <row r="8" spans="1:8" x14ac:dyDescent="0.35">
      <c r="A8" s="25">
        <v>24</v>
      </c>
      <c r="B8" s="21">
        <v>0</v>
      </c>
      <c r="C8" s="21">
        <v>1</v>
      </c>
      <c r="D8" s="21">
        <v>1</v>
      </c>
      <c r="E8" t="s">
        <v>460</v>
      </c>
      <c r="F8" t="s">
        <v>580</v>
      </c>
      <c r="G8" t="s">
        <v>451</v>
      </c>
      <c r="H8">
        <v>462</v>
      </c>
    </row>
    <row r="9" spans="1:8" x14ac:dyDescent="0.35">
      <c r="A9" s="25">
        <v>24</v>
      </c>
      <c r="B9" s="21">
        <v>0</v>
      </c>
      <c r="C9" s="21">
        <v>1</v>
      </c>
      <c r="D9" s="21">
        <v>1</v>
      </c>
      <c r="E9" t="s">
        <v>460</v>
      </c>
      <c r="F9" t="s">
        <v>581</v>
      </c>
      <c r="G9" t="s">
        <v>451</v>
      </c>
      <c r="H9">
        <f>2487-H8</f>
        <v>2025</v>
      </c>
    </row>
    <row r="10" spans="1:8" x14ac:dyDescent="0.35">
      <c r="A10" s="25">
        <v>24</v>
      </c>
      <c r="B10" s="21">
        <v>0</v>
      </c>
      <c r="C10" s="21">
        <v>1</v>
      </c>
      <c r="D10" s="21">
        <v>1</v>
      </c>
      <c r="E10" t="s">
        <v>461</v>
      </c>
      <c r="F10" s="5" t="s">
        <v>462</v>
      </c>
      <c r="G10" t="s">
        <v>451</v>
      </c>
      <c r="H10">
        <v>2487</v>
      </c>
    </row>
    <row r="11" spans="1:8" x14ac:dyDescent="0.35">
      <c r="A11" s="25">
        <v>24</v>
      </c>
      <c r="B11" s="21">
        <v>0</v>
      </c>
      <c r="C11" s="21">
        <v>1</v>
      </c>
      <c r="D11" s="21">
        <v>1</v>
      </c>
      <c r="E11" t="s">
        <v>463</v>
      </c>
      <c r="F11" t="s">
        <v>464</v>
      </c>
      <c r="G11" t="s">
        <v>451</v>
      </c>
      <c r="H11">
        <f>H3-H12</f>
        <v>1139</v>
      </c>
    </row>
    <row r="12" spans="1:8" x14ac:dyDescent="0.35">
      <c r="A12" s="25">
        <v>24</v>
      </c>
      <c r="B12" s="21">
        <v>0</v>
      </c>
      <c r="C12" s="21">
        <v>1</v>
      </c>
      <c r="D12" s="21">
        <v>1</v>
      </c>
      <c r="E12" t="s">
        <v>463</v>
      </c>
      <c r="F12" t="s">
        <v>465</v>
      </c>
      <c r="G12" t="s">
        <v>451</v>
      </c>
      <c r="H12">
        <v>1348</v>
      </c>
    </row>
    <row r="13" spans="1:8" x14ac:dyDescent="0.35">
      <c r="A13" s="25">
        <v>24</v>
      </c>
      <c r="B13" s="21">
        <v>0</v>
      </c>
      <c r="C13" s="21">
        <v>1</v>
      </c>
      <c r="D13" s="21">
        <v>1</v>
      </c>
      <c r="E13" t="s">
        <v>466</v>
      </c>
      <c r="F13" t="s">
        <v>650</v>
      </c>
      <c r="G13" t="s">
        <v>451</v>
      </c>
      <c r="H13">
        <v>2487</v>
      </c>
    </row>
    <row r="14" spans="1:8" x14ac:dyDescent="0.35">
      <c r="A14" s="25">
        <v>24</v>
      </c>
      <c r="B14" s="21">
        <v>0</v>
      </c>
      <c r="C14" s="21">
        <v>1</v>
      </c>
      <c r="D14" s="2">
        <v>0</v>
      </c>
      <c r="E14" t="s">
        <v>467</v>
      </c>
      <c r="F14" s="35" t="s">
        <v>728</v>
      </c>
      <c r="G14" t="s">
        <v>469</v>
      </c>
    </row>
    <row r="15" spans="1:8" x14ac:dyDescent="0.35">
      <c r="A15" s="25">
        <v>24</v>
      </c>
      <c r="B15" s="21">
        <v>0</v>
      </c>
      <c r="C15" s="21">
        <v>1</v>
      </c>
      <c r="D15" s="2">
        <v>0</v>
      </c>
      <c r="E15" t="s">
        <v>470</v>
      </c>
      <c r="F15" s="35" t="s">
        <v>729</v>
      </c>
      <c r="G15" t="s">
        <v>469</v>
      </c>
    </row>
    <row r="16" spans="1:8" x14ac:dyDescent="0.35">
      <c r="A16" s="25">
        <v>24</v>
      </c>
      <c r="B16" s="21">
        <v>0</v>
      </c>
      <c r="C16" s="21">
        <v>1</v>
      </c>
      <c r="D16" s="2">
        <v>0</v>
      </c>
      <c r="E16" t="s">
        <v>467</v>
      </c>
      <c r="F16" s="35" t="s">
        <v>651</v>
      </c>
      <c r="G16" t="s">
        <v>469</v>
      </c>
    </row>
    <row r="17" spans="1:7" x14ac:dyDescent="0.35">
      <c r="A17" s="25">
        <v>24</v>
      </c>
      <c r="B17" s="21">
        <v>0</v>
      </c>
      <c r="C17" s="21">
        <v>1</v>
      </c>
      <c r="D17" s="2">
        <v>0</v>
      </c>
      <c r="E17" t="s">
        <v>470</v>
      </c>
      <c r="F17" s="35" t="s">
        <v>652</v>
      </c>
      <c r="G17" t="s">
        <v>469</v>
      </c>
    </row>
    <row r="18" spans="1:7" x14ac:dyDescent="0.35">
      <c r="A18" s="25">
        <v>24</v>
      </c>
      <c r="B18" s="21">
        <v>0</v>
      </c>
      <c r="C18" s="21">
        <v>1</v>
      </c>
      <c r="D18" s="2">
        <v>0</v>
      </c>
      <c r="E18" t="s">
        <v>467</v>
      </c>
      <c r="F18" s="35" t="s">
        <v>730</v>
      </c>
      <c r="G18" t="s">
        <v>469</v>
      </c>
    </row>
    <row r="19" spans="1:7" x14ac:dyDescent="0.35">
      <c r="A19" s="25">
        <v>24</v>
      </c>
      <c r="B19" s="21">
        <v>0</v>
      </c>
      <c r="C19" s="21">
        <v>1</v>
      </c>
      <c r="D19" s="2">
        <v>0</v>
      </c>
      <c r="E19" t="s">
        <v>470</v>
      </c>
      <c r="F19" s="35" t="s">
        <v>731</v>
      </c>
      <c r="G19" t="s">
        <v>469</v>
      </c>
    </row>
    <row r="20" spans="1:7" x14ac:dyDescent="0.35">
      <c r="A20" s="25">
        <v>24</v>
      </c>
      <c r="B20" s="21">
        <v>0</v>
      </c>
      <c r="C20" s="21">
        <v>1</v>
      </c>
      <c r="D20" s="2">
        <v>0</v>
      </c>
      <c r="E20" t="s">
        <v>467</v>
      </c>
      <c r="F20" s="35" t="s">
        <v>732</v>
      </c>
      <c r="G20" t="s">
        <v>469</v>
      </c>
    </row>
    <row r="21" spans="1:7" x14ac:dyDescent="0.35">
      <c r="A21" s="25">
        <v>24</v>
      </c>
      <c r="B21" s="21">
        <v>0</v>
      </c>
      <c r="C21" s="21">
        <v>1</v>
      </c>
      <c r="D21" s="2">
        <v>0</v>
      </c>
      <c r="E21" t="s">
        <v>470</v>
      </c>
      <c r="F21" s="35" t="s">
        <v>733</v>
      </c>
      <c r="G21" t="s">
        <v>469</v>
      </c>
    </row>
    <row r="22" spans="1:7" x14ac:dyDescent="0.35">
      <c r="A22" s="25">
        <v>24</v>
      </c>
      <c r="B22" s="21">
        <v>0</v>
      </c>
      <c r="C22" s="21">
        <v>1</v>
      </c>
      <c r="D22" s="2">
        <v>0</v>
      </c>
      <c r="E22" t="s">
        <v>472</v>
      </c>
      <c r="F22" s="35" t="s">
        <v>176</v>
      </c>
      <c r="G22" t="s">
        <v>469</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C3737-0D6E-4F0E-A1DC-4B5D82B49DEF}">
  <dimension ref="A1:H19"/>
  <sheetViews>
    <sheetView workbookViewId="0">
      <selection activeCell="H22" sqref="H22"/>
    </sheetView>
  </sheetViews>
  <sheetFormatPr defaultColWidth="8.453125" defaultRowHeight="14.5" x14ac:dyDescent="0.35"/>
  <cols>
    <col min="5" max="5" width="14.453125" customWidth="1"/>
    <col min="6" max="6" width="12.1796875" customWidth="1"/>
    <col min="7" max="7" width="10.816406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25</v>
      </c>
      <c r="B2" s="21">
        <v>0</v>
      </c>
      <c r="C2" s="21">
        <v>1</v>
      </c>
      <c r="D2" s="21">
        <v>1</v>
      </c>
      <c r="E2" t="s">
        <v>449</v>
      </c>
      <c r="F2" t="s">
        <v>479</v>
      </c>
      <c r="G2" t="s">
        <v>451</v>
      </c>
      <c r="H2">
        <v>6</v>
      </c>
    </row>
    <row r="3" spans="1:8" x14ac:dyDescent="0.35">
      <c r="A3" s="25">
        <v>25</v>
      </c>
      <c r="B3" s="21">
        <v>0</v>
      </c>
      <c r="C3" s="21">
        <v>1</v>
      </c>
      <c r="D3" s="21">
        <v>1</v>
      </c>
      <c r="E3" t="s">
        <v>449</v>
      </c>
      <c r="F3" t="s">
        <v>450</v>
      </c>
      <c r="G3" t="s">
        <v>451</v>
      </c>
      <c r="H3">
        <v>6</v>
      </c>
    </row>
    <row r="4" spans="1:8" x14ac:dyDescent="0.35">
      <c r="A4" s="25">
        <v>25</v>
      </c>
      <c r="B4" s="21">
        <v>0</v>
      </c>
      <c r="C4" s="21">
        <v>1</v>
      </c>
      <c r="D4" s="21">
        <v>1</v>
      </c>
      <c r="E4" t="s">
        <v>449</v>
      </c>
      <c r="F4" t="s">
        <v>452</v>
      </c>
      <c r="G4" t="s">
        <v>451</v>
      </c>
      <c r="H4">
        <v>8</v>
      </c>
    </row>
    <row r="5" spans="1:8" x14ac:dyDescent="0.35">
      <c r="A5" s="25">
        <v>25</v>
      </c>
      <c r="B5" s="21">
        <v>0</v>
      </c>
      <c r="C5" s="21">
        <v>1</v>
      </c>
      <c r="D5" s="21">
        <v>1</v>
      </c>
      <c r="E5" t="s">
        <v>449</v>
      </c>
      <c r="F5" t="s">
        <v>453</v>
      </c>
      <c r="G5" t="s">
        <v>451</v>
      </c>
      <c r="H5">
        <v>4</v>
      </c>
    </row>
    <row r="6" spans="1:8" x14ac:dyDescent="0.35">
      <c r="A6" s="25">
        <v>25</v>
      </c>
      <c r="B6" s="21">
        <v>0</v>
      </c>
      <c r="C6" s="21">
        <v>1</v>
      </c>
      <c r="D6" s="21">
        <v>1</v>
      </c>
      <c r="E6" t="s">
        <v>449</v>
      </c>
      <c r="F6" t="s">
        <v>454</v>
      </c>
      <c r="G6" t="s">
        <v>451</v>
      </c>
      <c r="H6">
        <v>3</v>
      </c>
    </row>
    <row r="7" spans="1:8" x14ac:dyDescent="0.35">
      <c r="A7" s="25">
        <v>25</v>
      </c>
      <c r="B7" s="21">
        <v>0</v>
      </c>
      <c r="C7" s="21">
        <v>1</v>
      </c>
      <c r="D7" s="21">
        <v>1</v>
      </c>
      <c r="E7" t="s">
        <v>449</v>
      </c>
      <c r="F7" t="s">
        <v>486</v>
      </c>
      <c r="G7" t="s">
        <v>451</v>
      </c>
      <c r="H7">
        <v>1</v>
      </c>
    </row>
    <row r="8" spans="1:8" x14ac:dyDescent="0.35">
      <c r="A8" s="25">
        <v>25</v>
      </c>
      <c r="B8" s="21">
        <v>0</v>
      </c>
      <c r="C8" s="21">
        <v>1</v>
      </c>
      <c r="D8" s="21">
        <v>1</v>
      </c>
      <c r="E8" t="s">
        <v>456</v>
      </c>
      <c r="F8" t="s">
        <v>734</v>
      </c>
      <c r="G8" t="s">
        <v>451</v>
      </c>
      <c r="H8">
        <v>28</v>
      </c>
    </row>
    <row r="9" spans="1:8" x14ac:dyDescent="0.35">
      <c r="A9" s="25">
        <v>25</v>
      </c>
      <c r="B9" s="21">
        <v>0</v>
      </c>
      <c r="C9" s="21">
        <v>1</v>
      </c>
      <c r="D9" s="21">
        <v>1</v>
      </c>
      <c r="E9" t="s">
        <v>458</v>
      </c>
      <c r="F9" t="s">
        <v>459</v>
      </c>
      <c r="G9" t="s">
        <v>451</v>
      </c>
      <c r="H9">
        <v>28</v>
      </c>
    </row>
    <row r="10" spans="1:8" x14ac:dyDescent="0.35">
      <c r="A10" s="25">
        <v>25</v>
      </c>
      <c r="B10" s="21">
        <v>0</v>
      </c>
      <c r="C10" s="21">
        <v>1</v>
      </c>
      <c r="D10" s="21">
        <v>1</v>
      </c>
      <c r="E10" t="s">
        <v>460</v>
      </c>
      <c r="F10" t="s">
        <v>459</v>
      </c>
      <c r="G10" t="s">
        <v>451</v>
      </c>
      <c r="H10">
        <v>28</v>
      </c>
    </row>
    <row r="11" spans="1:8" x14ac:dyDescent="0.35">
      <c r="A11" s="25">
        <v>25</v>
      </c>
      <c r="B11" s="21">
        <v>0</v>
      </c>
      <c r="C11" s="21">
        <v>1</v>
      </c>
      <c r="D11" s="21">
        <v>1</v>
      </c>
      <c r="E11" t="s">
        <v>461</v>
      </c>
      <c r="F11" s="5" t="s">
        <v>462</v>
      </c>
      <c r="G11" t="s">
        <v>451</v>
      </c>
      <c r="H11">
        <v>28</v>
      </c>
    </row>
    <row r="12" spans="1:8" x14ac:dyDescent="0.35">
      <c r="A12" s="25">
        <v>25</v>
      </c>
      <c r="B12" s="21">
        <v>0</v>
      </c>
      <c r="C12" s="21">
        <v>1</v>
      </c>
      <c r="D12" s="21">
        <v>1</v>
      </c>
      <c r="E12" t="s">
        <v>463</v>
      </c>
      <c r="F12" t="s">
        <v>464</v>
      </c>
      <c r="G12" t="s">
        <v>451</v>
      </c>
      <c r="H12">
        <v>4</v>
      </c>
    </row>
    <row r="13" spans="1:8" x14ac:dyDescent="0.35">
      <c r="A13" s="25">
        <v>25</v>
      </c>
      <c r="B13" s="21">
        <v>0</v>
      </c>
      <c r="C13" s="21">
        <v>1</v>
      </c>
      <c r="D13" s="21">
        <v>1</v>
      </c>
      <c r="E13" t="s">
        <v>463</v>
      </c>
      <c r="F13" t="s">
        <v>465</v>
      </c>
      <c r="G13" t="s">
        <v>451</v>
      </c>
      <c r="H13">
        <v>24</v>
      </c>
    </row>
    <row r="14" spans="1:8" x14ac:dyDescent="0.35">
      <c r="A14" s="25">
        <v>25</v>
      </c>
      <c r="B14" s="21">
        <v>0</v>
      </c>
      <c r="C14" s="21">
        <v>1</v>
      </c>
      <c r="D14" s="21">
        <v>1</v>
      </c>
      <c r="E14" t="s">
        <v>677</v>
      </c>
      <c r="F14" t="s">
        <v>689</v>
      </c>
      <c r="G14" t="s">
        <v>451</v>
      </c>
      <c r="H14">
        <v>28</v>
      </c>
    </row>
    <row r="15" spans="1:8" x14ac:dyDescent="0.35">
      <c r="A15" s="25">
        <v>25</v>
      </c>
      <c r="B15" s="21">
        <v>0</v>
      </c>
      <c r="C15" s="21">
        <v>1</v>
      </c>
      <c r="D15" s="21">
        <v>1</v>
      </c>
      <c r="E15" t="s">
        <v>677</v>
      </c>
      <c r="F15" t="s">
        <v>577</v>
      </c>
      <c r="G15" t="s">
        <v>451</v>
      </c>
      <c r="H15">
        <v>28</v>
      </c>
    </row>
    <row r="16" spans="1:8" x14ac:dyDescent="0.35">
      <c r="A16" s="25">
        <v>25</v>
      </c>
      <c r="B16" s="21">
        <v>0</v>
      </c>
      <c r="C16" s="21">
        <v>1</v>
      </c>
      <c r="D16" s="2">
        <v>0</v>
      </c>
      <c r="E16" t="s">
        <v>467</v>
      </c>
      <c r="F16" s="35" t="s">
        <v>735</v>
      </c>
      <c r="G16" t="s">
        <v>469</v>
      </c>
    </row>
    <row r="17" spans="1:8" x14ac:dyDescent="0.35">
      <c r="A17" s="25">
        <v>25</v>
      </c>
      <c r="B17" s="21">
        <v>0</v>
      </c>
      <c r="C17" s="21">
        <v>1</v>
      </c>
      <c r="D17" s="2">
        <v>0</v>
      </c>
      <c r="E17" t="s">
        <v>470</v>
      </c>
      <c r="F17" s="35" t="s">
        <v>736</v>
      </c>
      <c r="G17" t="s">
        <v>469</v>
      </c>
    </row>
    <row r="18" spans="1:8" x14ac:dyDescent="0.35">
      <c r="A18" s="25">
        <v>25</v>
      </c>
      <c r="B18" s="21">
        <v>0</v>
      </c>
      <c r="C18" s="21">
        <v>1</v>
      </c>
      <c r="D18" s="2">
        <v>0</v>
      </c>
      <c r="E18" t="s">
        <v>472</v>
      </c>
      <c r="F18" t="s">
        <v>180</v>
      </c>
      <c r="G18" t="s">
        <v>469</v>
      </c>
    </row>
    <row r="19" spans="1:8" x14ac:dyDescent="0.35">
      <c r="A19" s="25">
        <v>25</v>
      </c>
      <c r="B19" s="21">
        <v>0</v>
      </c>
      <c r="C19" s="21">
        <v>1</v>
      </c>
      <c r="D19" s="21">
        <v>1</v>
      </c>
      <c r="E19" t="s">
        <v>474</v>
      </c>
      <c r="F19" s="5" t="s">
        <v>462</v>
      </c>
      <c r="G19" t="s">
        <v>451</v>
      </c>
      <c r="H19">
        <v>56</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51255-3508-474C-8038-96B55DDFC345}">
  <dimension ref="A1:H21"/>
  <sheetViews>
    <sheetView workbookViewId="0">
      <selection activeCell="G24" sqref="G24"/>
    </sheetView>
  </sheetViews>
  <sheetFormatPr defaultColWidth="8.453125" defaultRowHeight="14.5" x14ac:dyDescent="0.35"/>
  <cols>
    <col min="4" max="4" width="12.453125" customWidth="1"/>
    <col min="5" max="5" width="20.1796875" bestFit="1" customWidth="1"/>
    <col min="6" max="6" width="13.45312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26</v>
      </c>
      <c r="B2" s="2">
        <v>0</v>
      </c>
      <c r="C2" s="21">
        <v>1</v>
      </c>
      <c r="D2" s="21">
        <v>1</v>
      </c>
      <c r="E2" t="s">
        <v>449</v>
      </c>
      <c r="F2" t="s">
        <v>480</v>
      </c>
      <c r="G2" t="s">
        <v>451</v>
      </c>
      <c r="H2">
        <v>49</v>
      </c>
    </row>
    <row r="3" spans="1:8" x14ac:dyDescent="0.35">
      <c r="A3" s="25">
        <v>26</v>
      </c>
      <c r="B3" s="21">
        <v>0</v>
      </c>
      <c r="C3" s="21">
        <v>1</v>
      </c>
      <c r="D3" s="21">
        <v>1</v>
      </c>
      <c r="E3" t="s">
        <v>456</v>
      </c>
      <c r="F3" t="s">
        <v>737</v>
      </c>
      <c r="G3" t="s">
        <v>451</v>
      </c>
      <c r="H3">
        <v>49</v>
      </c>
    </row>
    <row r="4" spans="1:8" x14ac:dyDescent="0.35">
      <c r="A4" s="25">
        <v>26</v>
      </c>
      <c r="B4" s="21">
        <v>0</v>
      </c>
      <c r="C4" s="21">
        <v>1</v>
      </c>
      <c r="D4" s="21">
        <v>1</v>
      </c>
      <c r="E4" t="s">
        <v>458</v>
      </c>
      <c r="F4" t="s">
        <v>459</v>
      </c>
      <c r="G4" t="s">
        <v>451</v>
      </c>
      <c r="H4">
        <v>49</v>
      </c>
    </row>
    <row r="5" spans="1:8" x14ac:dyDescent="0.35">
      <c r="A5" s="25">
        <v>26</v>
      </c>
      <c r="B5" s="21">
        <v>0</v>
      </c>
      <c r="C5" s="21">
        <v>1</v>
      </c>
      <c r="D5" s="21">
        <v>1</v>
      </c>
      <c r="E5" t="s">
        <v>460</v>
      </c>
      <c r="F5" t="s">
        <v>459</v>
      </c>
      <c r="G5" t="s">
        <v>451</v>
      </c>
      <c r="H5">
        <v>49</v>
      </c>
    </row>
    <row r="6" spans="1:8" x14ac:dyDescent="0.35">
      <c r="A6" s="25">
        <v>26</v>
      </c>
      <c r="B6" s="21">
        <v>0</v>
      </c>
      <c r="C6" s="21">
        <v>1</v>
      </c>
      <c r="D6" s="21">
        <v>1</v>
      </c>
      <c r="E6" t="s">
        <v>461</v>
      </c>
      <c r="F6" s="5" t="s">
        <v>462</v>
      </c>
      <c r="G6" t="s">
        <v>451</v>
      </c>
      <c r="H6">
        <v>49</v>
      </c>
    </row>
    <row r="7" spans="1:8" x14ac:dyDescent="0.35">
      <c r="A7" s="25">
        <v>26</v>
      </c>
      <c r="B7" s="21">
        <v>0</v>
      </c>
      <c r="C7" s="21">
        <v>1</v>
      </c>
      <c r="D7" s="21">
        <v>1</v>
      </c>
      <c r="E7" t="s">
        <v>463</v>
      </c>
      <c r="F7" t="s">
        <v>464</v>
      </c>
      <c r="G7" t="s">
        <v>451</v>
      </c>
      <c r="H7">
        <v>12</v>
      </c>
    </row>
    <row r="8" spans="1:8" x14ac:dyDescent="0.35">
      <c r="A8" s="25">
        <v>26</v>
      </c>
      <c r="B8" s="21">
        <v>0</v>
      </c>
      <c r="C8" s="21">
        <v>1</v>
      </c>
      <c r="D8" s="21">
        <v>1</v>
      </c>
      <c r="E8" t="s">
        <v>463</v>
      </c>
      <c r="F8" t="s">
        <v>465</v>
      </c>
      <c r="G8" t="s">
        <v>451</v>
      </c>
      <c r="H8">
        <v>37</v>
      </c>
    </row>
    <row r="9" spans="1:8" x14ac:dyDescent="0.35">
      <c r="A9" s="25">
        <v>26</v>
      </c>
      <c r="B9" s="21">
        <v>0</v>
      </c>
      <c r="C9" s="21">
        <v>1</v>
      </c>
      <c r="D9" s="21">
        <v>1</v>
      </c>
      <c r="E9" t="s">
        <v>677</v>
      </c>
      <c r="F9" t="s">
        <v>689</v>
      </c>
      <c r="G9" t="s">
        <v>451</v>
      </c>
      <c r="H9">
        <v>157</v>
      </c>
    </row>
    <row r="10" spans="1:8" x14ac:dyDescent="0.35">
      <c r="A10" s="25">
        <v>26</v>
      </c>
      <c r="B10" s="21">
        <v>0</v>
      </c>
      <c r="C10" s="21">
        <v>1</v>
      </c>
      <c r="D10" s="21">
        <v>1</v>
      </c>
      <c r="E10" t="s">
        <v>677</v>
      </c>
      <c r="F10" t="s">
        <v>738</v>
      </c>
      <c r="G10" t="s">
        <v>451</v>
      </c>
      <c r="H10">
        <v>20</v>
      </c>
    </row>
    <row r="11" spans="1:8" x14ac:dyDescent="0.35">
      <c r="A11" s="25">
        <v>26</v>
      </c>
      <c r="B11" s="21">
        <v>0</v>
      </c>
      <c r="C11" s="21">
        <v>1</v>
      </c>
      <c r="D11" s="2">
        <v>0</v>
      </c>
      <c r="E11" t="s">
        <v>467</v>
      </c>
      <c r="F11" s="35" t="s">
        <v>739</v>
      </c>
      <c r="G11" t="s">
        <v>469</v>
      </c>
    </row>
    <row r="12" spans="1:8" x14ac:dyDescent="0.35">
      <c r="A12" s="25">
        <v>26</v>
      </c>
      <c r="B12" s="21">
        <v>0</v>
      </c>
      <c r="C12" s="21">
        <v>1</v>
      </c>
      <c r="D12" s="2">
        <v>0</v>
      </c>
      <c r="E12" t="s">
        <v>470</v>
      </c>
      <c r="F12" s="35" t="s">
        <v>740</v>
      </c>
      <c r="G12" t="s">
        <v>469</v>
      </c>
    </row>
    <row r="13" spans="1:8" x14ac:dyDescent="0.35">
      <c r="A13" s="25">
        <v>26</v>
      </c>
      <c r="B13" s="21">
        <v>0</v>
      </c>
      <c r="C13" s="21">
        <v>1</v>
      </c>
      <c r="D13" s="2">
        <v>0</v>
      </c>
      <c r="E13" t="s">
        <v>467</v>
      </c>
      <c r="F13" s="35" t="s">
        <v>741</v>
      </c>
      <c r="G13" t="s">
        <v>469</v>
      </c>
    </row>
    <row r="14" spans="1:8" x14ac:dyDescent="0.35">
      <c r="A14" s="25">
        <v>26</v>
      </c>
      <c r="B14" s="21">
        <v>0</v>
      </c>
      <c r="C14" s="21">
        <v>1</v>
      </c>
      <c r="D14" s="2">
        <v>0</v>
      </c>
      <c r="E14" t="s">
        <v>470</v>
      </c>
      <c r="F14" s="35" t="s">
        <v>742</v>
      </c>
      <c r="G14" t="s">
        <v>469</v>
      </c>
    </row>
    <row r="15" spans="1:8" x14ac:dyDescent="0.35">
      <c r="A15" s="25">
        <v>26</v>
      </c>
      <c r="B15" s="21">
        <v>0</v>
      </c>
      <c r="C15" s="21">
        <v>1</v>
      </c>
      <c r="D15" s="2">
        <v>0</v>
      </c>
      <c r="E15" t="s">
        <v>472</v>
      </c>
      <c r="F15" t="s">
        <v>185</v>
      </c>
      <c r="G15" t="s">
        <v>469</v>
      </c>
    </row>
    <row r="16" spans="1:8" x14ac:dyDescent="0.35">
      <c r="A16" s="25">
        <v>26</v>
      </c>
      <c r="B16" s="21">
        <v>0</v>
      </c>
      <c r="C16" s="21">
        <v>1</v>
      </c>
      <c r="D16" s="21">
        <v>1</v>
      </c>
      <c r="E16" t="s">
        <v>474</v>
      </c>
      <c r="F16" s="5" t="s">
        <v>462</v>
      </c>
      <c r="G16" t="s">
        <v>451</v>
      </c>
      <c r="H16">
        <v>177</v>
      </c>
    </row>
    <row r="17" spans="1:8" x14ac:dyDescent="0.35">
      <c r="A17" s="25">
        <v>26</v>
      </c>
      <c r="B17" s="21">
        <v>0</v>
      </c>
      <c r="C17" s="21">
        <v>1</v>
      </c>
      <c r="D17" s="21">
        <v>1</v>
      </c>
      <c r="E17" t="s">
        <v>475</v>
      </c>
      <c r="F17" t="s">
        <v>476</v>
      </c>
      <c r="G17" t="s">
        <v>451</v>
      </c>
      <c r="H17">
        <v>2</v>
      </c>
    </row>
    <row r="18" spans="1:8" x14ac:dyDescent="0.35">
      <c r="A18" s="25">
        <v>26</v>
      </c>
      <c r="B18" s="21">
        <v>0</v>
      </c>
      <c r="C18" s="21">
        <v>1</v>
      </c>
      <c r="D18" s="21">
        <v>1</v>
      </c>
      <c r="E18" t="s">
        <v>475</v>
      </c>
      <c r="F18" t="s">
        <v>638</v>
      </c>
      <c r="G18" t="s">
        <v>451</v>
      </c>
      <c r="H18">
        <f>177-89</f>
        <v>88</v>
      </c>
    </row>
    <row r="19" spans="1:8" x14ac:dyDescent="0.35">
      <c r="A19" s="25">
        <v>26</v>
      </c>
      <c r="B19" s="21">
        <v>0</v>
      </c>
      <c r="C19" s="21">
        <v>1</v>
      </c>
      <c r="D19" s="21">
        <v>1</v>
      </c>
      <c r="E19" t="s">
        <v>475</v>
      </c>
      <c r="F19" t="s">
        <v>478</v>
      </c>
      <c r="G19" t="s">
        <v>451</v>
      </c>
      <c r="H19">
        <v>87</v>
      </c>
    </row>
    <row r="20" spans="1:8" x14ac:dyDescent="0.35">
      <c r="A20" s="25">
        <v>26</v>
      </c>
      <c r="B20" s="21">
        <v>0</v>
      </c>
      <c r="C20" s="21">
        <v>1</v>
      </c>
      <c r="D20" s="21">
        <v>1</v>
      </c>
      <c r="E20" t="s">
        <v>485</v>
      </c>
      <c r="F20" t="s">
        <v>31</v>
      </c>
      <c r="G20" t="s">
        <v>451</v>
      </c>
      <c r="H20">
        <v>24</v>
      </c>
    </row>
    <row r="21" spans="1:8" x14ac:dyDescent="0.35">
      <c r="A21" s="25">
        <v>26</v>
      </c>
      <c r="B21" s="21">
        <v>0</v>
      </c>
      <c r="C21" s="21">
        <v>1</v>
      </c>
      <c r="D21" s="21">
        <v>1</v>
      </c>
      <c r="E21" t="s">
        <v>485</v>
      </c>
      <c r="F21" t="s">
        <v>718</v>
      </c>
      <c r="G21" t="s">
        <v>451</v>
      </c>
      <c r="H21">
        <v>153</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3C1DE-E75E-456B-810B-3F767D464042}">
  <dimension ref="A1:H16"/>
  <sheetViews>
    <sheetView workbookViewId="0">
      <selection activeCell="F5" sqref="F5"/>
    </sheetView>
  </sheetViews>
  <sheetFormatPr defaultColWidth="8.453125" defaultRowHeight="14.5" x14ac:dyDescent="0.35"/>
  <cols>
    <col min="5" max="5" width="27.1796875" customWidth="1"/>
    <col min="6" max="6" width="12.453125"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27</v>
      </c>
      <c r="B2" s="21">
        <v>0</v>
      </c>
      <c r="C2" s="21">
        <v>1</v>
      </c>
      <c r="D2" s="21">
        <v>1</v>
      </c>
      <c r="E2" t="s">
        <v>449</v>
      </c>
      <c r="F2" t="s">
        <v>479</v>
      </c>
      <c r="G2" t="s">
        <v>451</v>
      </c>
      <c r="H2">
        <v>34</v>
      </c>
    </row>
    <row r="3" spans="1:8" x14ac:dyDescent="0.35">
      <c r="A3" s="25">
        <v>27</v>
      </c>
      <c r="B3" s="21">
        <v>0</v>
      </c>
      <c r="C3" s="21">
        <v>1</v>
      </c>
      <c r="D3" s="21">
        <v>1</v>
      </c>
      <c r="E3" t="s">
        <v>449</v>
      </c>
      <c r="F3" t="s">
        <v>450</v>
      </c>
      <c r="G3" t="s">
        <v>451</v>
      </c>
      <c r="H3">
        <v>10</v>
      </c>
    </row>
    <row r="4" spans="1:8" x14ac:dyDescent="0.35">
      <c r="A4" s="25">
        <v>27</v>
      </c>
      <c r="B4" s="21">
        <v>0</v>
      </c>
      <c r="C4" s="21">
        <v>1</v>
      </c>
      <c r="D4" s="21">
        <v>1</v>
      </c>
      <c r="E4" t="s">
        <v>456</v>
      </c>
      <c r="F4" t="s">
        <v>743</v>
      </c>
      <c r="G4" t="s">
        <v>451</v>
      </c>
      <c r="H4">
        <v>44</v>
      </c>
    </row>
    <row r="5" spans="1:8" x14ac:dyDescent="0.35">
      <c r="A5" s="25">
        <v>27</v>
      </c>
      <c r="B5" s="21">
        <v>0</v>
      </c>
      <c r="C5" s="21">
        <v>1</v>
      </c>
      <c r="D5" s="21">
        <v>1</v>
      </c>
      <c r="E5" t="s">
        <v>458</v>
      </c>
      <c r="F5" t="s">
        <v>459</v>
      </c>
      <c r="G5" t="s">
        <v>451</v>
      </c>
      <c r="H5">
        <v>44</v>
      </c>
    </row>
    <row r="6" spans="1:8" x14ac:dyDescent="0.35">
      <c r="A6" s="25">
        <v>27</v>
      </c>
      <c r="B6" s="21">
        <v>0</v>
      </c>
      <c r="C6" s="21">
        <v>1</v>
      </c>
      <c r="D6" s="21">
        <v>1</v>
      </c>
      <c r="E6" t="s">
        <v>460</v>
      </c>
      <c r="F6" t="s">
        <v>459</v>
      </c>
      <c r="G6" t="s">
        <v>451</v>
      </c>
      <c r="H6">
        <v>44</v>
      </c>
    </row>
    <row r="7" spans="1:8" x14ac:dyDescent="0.35">
      <c r="A7" s="25">
        <v>27</v>
      </c>
      <c r="B7" s="21">
        <v>0</v>
      </c>
      <c r="C7" s="21">
        <v>1</v>
      </c>
      <c r="D7" s="21">
        <v>1</v>
      </c>
      <c r="E7" t="s">
        <v>461</v>
      </c>
      <c r="F7" s="5" t="s">
        <v>462</v>
      </c>
      <c r="G7" t="s">
        <v>451</v>
      </c>
      <c r="H7">
        <v>44</v>
      </c>
    </row>
    <row r="8" spans="1:8" x14ac:dyDescent="0.35">
      <c r="A8" s="25">
        <v>27</v>
      </c>
      <c r="B8" s="21">
        <v>0</v>
      </c>
      <c r="C8" s="21">
        <v>1</v>
      </c>
      <c r="D8" s="21">
        <v>1</v>
      </c>
      <c r="E8" t="s">
        <v>463</v>
      </c>
      <c r="F8" t="s">
        <v>464</v>
      </c>
      <c r="G8" t="s">
        <v>451</v>
      </c>
      <c r="H8">
        <v>21</v>
      </c>
    </row>
    <row r="9" spans="1:8" x14ac:dyDescent="0.35">
      <c r="A9" s="25">
        <v>27</v>
      </c>
      <c r="B9" s="21">
        <v>0</v>
      </c>
      <c r="C9" s="21">
        <v>1</v>
      </c>
      <c r="D9" s="21">
        <v>1</v>
      </c>
      <c r="E9" t="s">
        <v>463</v>
      </c>
      <c r="F9" t="s">
        <v>465</v>
      </c>
      <c r="G9" t="s">
        <v>451</v>
      </c>
      <c r="H9">
        <v>23</v>
      </c>
    </row>
    <row r="10" spans="1:8" x14ac:dyDescent="0.35">
      <c r="A10" s="25">
        <v>27</v>
      </c>
      <c r="B10" s="21">
        <v>0</v>
      </c>
      <c r="C10" s="21">
        <v>1</v>
      </c>
      <c r="D10" s="21">
        <v>1</v>
      </c>
      <c r="E10" t="s">
        <v>466</v>
      </c>
      <c r="F10" t="s">
        <v>690</v>
      </c>
      <c r="G10" t="s">
        <v>451</v>
      </c>
      <c r="H10">
        <v>44</v>
      </c>
    </row>
    <row r="11" spans="1:8" x14ac:dyDescent="0.35">
      <c r="A11" s="25">
        <v>27</v>
      </c>
      <c r="B11" s="21">
        <v>0</v>
      </c>
      <c r="C11" s="21">
        <v>1</v>
      </c>
      <c r="D11" s="2">
        <v>0</v>
      </c>
      <c r="E11" t="s">
        <v>467</v>
      </c>
      <c r="F11" s="35" t="s">
        <v>744</v>
      </c>
      <c r="G11" t="s">
        <v>469</v>
      </c>
    </row>
    <row r="12" spans="1:8" x14ac:dyDescent="0.35">
      <c r="A12" s="25">
        <v>27</v>
      </c>
      <c r="B12" s="21">
        <v>0</v>
      </c>
      <c r="C12" s="21">
        <v>1</v>
      </c>
      <c r="D12" s="2">
        <v>0</v>
      </c>
      <c r="E12" t="s">
        <v>470</v>
      </c>
      <c r="F12" s="35" t="s">
        <v>745</v>
      </c>
      <c r="G12" t="s">
        <v>469</v>
      </c>
    </row>
    <row r="13" spans="1:8" x14ac:dyDescent="0.35">
      <c r="A13" s="25">
        <v>27</v>
      </c>
      <c r="B13" s="21">
        <v>0</v>
      </c>
      <c r="C13" s="21">
        <v>1</v>
      </c>
      <c r="D13" s="2">
        <v>0</v>
      </c>
      <c r="E13" t="s">
        <v>472</v>
      </c>
      <c r="F13" s="35" t="s">
        <v>189</v>
      </c>
      <c r="G13" t="s">
        <v>469</v>
      </c>
    </row>
    <row r="14" spans="1:8" x14ac:dyDescent="0.35">
      <c r="A14" s="25">
        <v>27</v>
      </c>
      <c r="B14" s="21">
        <v>0</v>
      </c>
      <c r="C14" s="21">
        <v>1</v>
      </c>
      <c r="D14" s="2">
        <v>0</v>
      </c>
      <c r="E14" t="s">
        <v>653</v>
      </c>
      <c r="F14" s="35" t="s">
        <v>746</v>
      </c>
      <c r="G14" t="s">
        <v>469</v>
      </c>
    </row>
    <row r="15" spans="1:8" x14ac:dyDescent="0.35">
      <c r="A15" s="25">
        <v>27</v>
      </c>
      <c r="B15" s="21">
        <v>0</v>
      </c>
      <c r="C15" s="21">
        <v>1</v>
      </c>
      <c r="D15" s="21">
        <v>1</v>
      </c>
      <c r="E15" t="s">
        <v>474</v>
      </c>
      <c r="F15" s="5" t="s">
        <v>462</v>
      </c>
      <c r="G15" t="s">
        <v>451</v>
      </c>
      <c r="H15">
        <v>44</v>
      </c>
    </row>
    <row r="16" spans="1:8" x14ac:dyDescent="0.35">
      <c r="A16" s="25">
        <v>27</v>
      </c>
      <c r="B16" s="21">
        <v>0</v>
      </c>
      <c r="C16" s="21">
        <v>1</v>
      </c>
      <c r="D16" s="21">
        <v>1</v>
      </c>
      <c r="E16" t="s">
        <v>475</v>
      </c>
      <c r="F16" t="s">
        <v>476</v>
      </c>
      <c r="G16" t="s">
        <v>451</v>
      </c>
      <c r="H16">
        <v>44</v>
      </c>
    </row>
  </sheetData>
  <phoneticPr fontId="1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5C2C9-50CB-4147-9B64-4738C772C675}">
  <sheetPr codeName="Sheet3"/>
  <dimension ref="A1:H317"/>
  <sheetViews>
    <sheetView workbookViewId="0">
      <pane ySplit="1" topLeftCell="A2" activePane="bottomLeft" state="frozen"/>
      <selection pane="bottomLeft" activeCell="F16" sqref="F16"/>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453125" bestFit="1" customWidth="1"/>
    <col min="6" max="6" width="36.1796875" customWidth="1"/>
    <col min="7" max="7" width="11.1796875" bestFit="1" customWidth="1"/>
    <col min="8" max="8" width="13.453125" customWidth="1"/>
  </cols>
  <sheetData>
    <row r="1" spans="1:8" s="16" customFormat="1" ht="51.75" customHeight="1" x14ac:dyDescent="0.35">
      <c r="A1" s="15" t="s">
        <v>38</v>
      </c>
      <c r="B1" s="20" t="s">
        <v>442</v>
      </c>
      <c r="C1" s="20" t="s">
        <v>443</v>
      </c>
      <c r="D1" s="20" t="s">
        <v>444</v>
      </c>
      <c r="E1" s="13" t="s">
        <v>445</v>
      </c>
      <c r="F1" s="13" t="s">
        <v>446</v>
      </c>
      <c r="G1" s="13" t="s">
        <v>447</v>
      </c>
      <c r="H1" s="13" t="s">
        <v>448</v>
      </c>
    </row>
    <row r="2" spans="1:8" x14ac:dyDescent="0.35">
      <c r="A2" s="25">
        <v>1</v>
      </c>
      <c r="B2" s="21">
        <v>0</v>
      </c>
      <c r="C2" s="21">
        <v>1</v>
      </c>
      <c r="D2" s="21">
        <v>1</v>
      </c>
      <c r="E2" t="s">
        <v>449</v>
      </c>
      <c r="F2" t="s">
        <v>450</v>
      </c>
      <c r="G2" t="s">
        <v>451</v>
      </c>
      <c r="H2">
        <v>12</v>
      </c>
    </row>
    <row r="3" spans="1:8" x14ac:dyDescent="0.35">
      <c r="A3" s="25">
        <v>1</v>
      </c>
      <c r="B3" s="21">
        <v>0</v>
      </c>
      <c r="C3" s="21">
        <v>1</v>
      </c>
      <c r="D3" s="21">
        <v>1</v>
      </c>
      <c r="E3" t="s">
        <v>449</v>
      </c>
      <c r="F3" t="s">
        <v>452</v>
      </c>
      <c r="G3" t="s">
        <v>451</v>
      </c>
      <c r="H3">
        <v>29</v>
      </c>
    </row>
    <row r="4" spans="1:8" x14ac:dyDescent="0.35">
      <c r="A4" s="25">
        <v>1</v>
      </c>
      <c r="B4" s="21">
        <v>0</v>
      </c>
      <c r="C4" s="21">
        <v>1</v>
      </c>
      <c r="D4" s="21">
        <v>1</v>
      </c>
      <c r="E4" t="s">
        <v>449</v>
      </c>
      <c r="F4" t="s">
        <v>453</v>
      </c>
      <c r="G4" t="s">
        <v>451</v>
      </c>
      <c r="H4">
        <v>12</v>
      </c>
    </row>
    <row r="5" spans="1:8" x14ac:dyDescent="0.35">
      <c r="A5" s="25">
        <v>1</v>
      </c>
      <c r="B5" s="21">
        <v>0</v>
      </c>
      <c r="C5" s="21">
        <v>1</v>
      </c>
      <c r="D5" s="21">
        <v>1</v>
      </c>
      <c r="E5" t="s">
        <v>449</v>
      </c>
      <c r="F5" t="s">
        <v>454</v>
      </c>
      <c r="G5" t="s">
        <v>451</v>
      </c>
      <c r="H5">
        <v>4</v>
      </c>
    </row>
    <row r="6" spans="1:8" x14ac:dyDescent="0.35">
      <c r="A6" s="25">
        <v>1</v>
      </c>
      <c r="B6" s="21">
        <v>0</v>
      </c>
      <c r="C6" s="21">
        <v>1</v>
      </c>
      <c r="D6" s="21">
        <v>1</v>
      </c>
      <c r="E6" t="s">
        <v>449</v>
      </c>
      <c r="F6" t="s">
        <v>455</v>
      </c>
      <c r="G6" t="s">
        <v>451</v>
      </c>
      <c r="H6">
        <v>1</v>
      </c>
    </row>
    <row r="7" spans="1:8" x14ac:dyDescent="0.35">
      <c r="A7" s="25">
        <v>1</v>
      </c>
      <c r="B7" s="21">
        <v>0</v>
      </c>
      <c r="C7" s="21">
        <v>1</v>
      </c>
      <c r="D7" s="21">
        <v>1</v>
      </c>
      <c r="E7" t="s">
        <v>456</v>
      </c>
      <c r="F7" t="s">
        <v>457</v>
      </c>
      <c r="G7" t="s">
        <v>451</v>
      </c>
      <c r="H7">
        <v>58</v>
      </c>
    </row>
    <row r="8" spans="1:8" x14ac:dyDescent="0.35">
      <c r="A8" s="25">
        <v>1</v>
      </c>
      <c r="B8" s="21">
        <v>0</v>
      </c>
      <c r="C8" s="21">
        <v>1</v>
      </c>
      <c r="D8" s="21">
        <v>1</v>
      </c>
      <c r="E8" t="s">
        <v>458</v>
      </c>
      <c r="F8" t="s">
        <v>459</v>
      </c>
      <c r="G8" t="s">
        <v>451</v>
      </c>
      <c r="H8">
        <v>58</v>
      </c>
    </row>
    <row r="9" spans="1:8" x14ac:dyDescent="0.35">
      <c r="A9" s="25">
        <v>1</v>
      </c>
      <c r="B9" s="21">
        <v>0</v>
      </c>
      <c r="C9" s="21">
        <v>1</v>
      </c>
      <c r="D9" s="21">
        <v>1</v>
      </c>
      <c r="E9" t="s">
        <v>460</v>
      </c>
      <c r="F9" t="s">
        <v>459</v>
      </c>
      <c r="G9" t="s">
        <v>451</v>
      </c>
      <c r="H9">
        <v>58</v>
      </c>
    </row>
    <row r="10" spans="1:8" x14ac:dyDescent="0.35">
      <c r="A10" s="25">
        <v>1</v>
      </c>
      <c r="B10" s="21">
        <v>0</v>
      </c>
      <c r="C10" s="21">
        <v>1</v>
      </c>
      <c r="D10" s="21">
        <v>1</v>
      </c>
      <c r="E10" t="s">
        <v>461</v>
      </c>
      <c r="F10" s="5" t="s">
        <v>462</v>
      </c>
      <c r="G10" t="s">
        <v>451</v>
      </c>
      <c r="H10">
        <v>58</v>
      </c>
    </row>
    <row r="11" spans="1:8" x14ac:dyDescent="0.35">
      <c r="A11" s="25">
        <v>1</v>
      </c>
      <c r="B11" s="21">
        <v>0</v>
      </c>
      <c r="C11" s="21">
        <v>1</v>
      </c>
      <c r="D11" s="21">
        <v>1</v>
      </c>
      <c r="E11" t="s">
        <v>463</v>
      </c>
      <c r="F11" t="s">
        <v>464</v>
      </c>
      <c r="G11" t="s">
        <v>451</v>
      </c>
      <c r="H11">
        <v>29</v>
      </c>
    </row>
    <row r="12" spans="1:8" x14ac:dyDescent="0.35">
      <c r="A12" s="25">
        <v>1</v>
      </c>
      <c r="B12" s="21">
        <v>0</v>
      </c>
      <c r="C12" s="21">
        <v>1</v>
      </c>
      <c r="D12" s="21">
        <v>1</v>
      </c>
      <c r="E12" t="s">
        <v>463</v>
      </c>
      <c r="F12" t="s">
        <v>465</v>
      </c>
      <c r="G12" t="s">
        <v>451</v>
      </c>
      <c r="H12">
        <v>29</v>
      </c>
    </row>
    <row r="13" spans="1:8" x14ac:dyDescent="0.35">
      <c r="A13" s="25">
        <v>1</v>
      </c>
      <c r="B13" s="21">
        <v>0</v>
      </c>
      <c r="C13" s="21">
        <v>1</v>
      </c>
      <c r="D13" s="21">
        <v>1</v>
      </c>
      <c r="E13" t="s">
        <v>466</v>
      </c>
      <c r="F13" t="s">
        <v>459</v>
      </c>
      <c r="G13" t="s">
        <v>451</v>
      </c>
      <c r="H13">
        <v>58</v>
      </c>
    </row>
    <row r="14" spans="1:8" x14ac:dyDescent="0.35">
      <c r="A14" s="25">
        <v>1</v>
      </c>
      <c r="B14" s="21">
        <v>0</v>
      </c>
      <c r="C14" s="21">
        <v>1</v>
      </c>
      <c r="D14" s="2">
        <v>0</v>
      </c>
      <c r="E14" t="s">
        <v>467</v>
      </c>
      <c r="F14" s="35" t="s">
        <v>468</v>
      </c>
      <c r="G14" t="s">
        <v>469</v>
      </c>
    </row>
    <row r="15" spans="1:8" x14ac:dyDescent="0.35">
      <c r="A15" s="25">
        <v>1</v>
      </c>
      <c r="B15" s="21">
        <v>0</v>
      </c>
      <c r="C15" s="21">
        <v>1</v>
      </c>
      <c r="D15" s="2">
        <v>0</v>
      </c>
      <c r="E15" t="s">
        <v>470</v>
      </c>
      <c r="F15" s="35" t="s">
        <v>471</v>
      </c>
      <c r="G15" t="s">
        <v>469</v>
      </c>
    </row>
    <row r="16" spans="1:8" x14ac:dyDescent="0.35">
      <c r="A16" s="25">
        <v>1</v>
      </c>
      <c r="B16" s="21">
        <v>0</v>
      </c>
      <c r="C16" s="21">
        <v>1</v>
      </c>
      <c r="D16" s="2">
        <v>0</v>
      </c>
      <c r="E16" t="s">
        <v>472</v>
      </c>
      <c r="F16" t="s">
        <v>46</v>
      </c>
      <c r="G16" t="s">
        <v>469</v>
      </c>
    </row>
    <row r="17" spans="1:8" x14ac:dyDescent="0.35">
      <c r="A17" s="25">
        <v>1</v>
      </c>
      <c r="B17" s="21">
        <v>0</v>
      </c>
      <c r="C17" s="21">
        <v>1</v>
      </c>
      <c r="D17" s="2">
        <v>0</v>
      </c>
      <c r="E17" t="s">
        <v>472</v>
      </c>
      <c r="F17" t="s">
        <v>473</v>
      </c>
      <c r="G17" t="s">
        <v>469</v>
      </c>
    </row>
    <row r="18" spans="1:8" x14ac:dyDescent="0.35">
      <c r="A18" s="25">
        <v>1</v>
      </c>
      <c r="B18" s="21">
        <v>0</v>
      </c>
      <c r="C18" s="21">
        <v>1</v>
      </c>
      <c r="D18" s="21">
        <v>1</v>
      </c>
      <c r="E18" t="s">
        <v>474</v>
      </c>
      <c r="F18" s="5" t="s">
        <v>462</v>
      </c>
      <c r="G18" t="s">
        <v>451</v>
      </c>
      <c r="H18">
        <v>107</v>
      </c>
    </row>
    <row r="19" spans="1:8" x14ac:dyDescent="0.35">
      <c r="A19" s="25">
        <v>1</v>
      </c>
      <c r="B19" s="21">
        <v>0</v>
      </c>
      <c r="C19" s="21">
        <v>1</v>
      </c>
      <c r="D19" s="21">
        <v>1</v>
      </c>
      <c r="E19" t="s">
        <v>475</v>
      </c>
      <c r="F19" t="s">
        <v>476</v>
      </c>
      <c r="G19" t="s">
        <v>451</v>
      </c>
      <c r="H19">
        <v>59</v>
      </c>
    </row>
    <row r="20" spans="1:8" x14ac:dyDescent="0.35">
      <c r="A20" s="25">
        <v>1</v>
      </c>
      <c r="B20" s="21">
        <v>0</v>
      </c>
      <c r="C20" s="21">
        <v>1</v>
      </c>
      <c r="D20" s="21">
        <v>1</v>
      </c>
      <c r="E20" t="s">
        <v>475</v>
      </c>
      <c r="F20" t="s">
        <v>477</v>
      </c>
      <c r="G20" t="s">
        <v>451</v>
      </c>
      <c r="H20">
        <v>13</v>
      </c>
    </row>
    <row r="21" spans="1:8" x14ac:dyDescent="0.35">
      <c r="A21" s="25">
        <v>1</v>
      </c>
      <c r="B21" s="21">
        <v>0</v>
      </c>
      <c r="C21" s="21">
        <v>1</v>
      </c>
      <c r="D21" s="21">
        <v>1</v>
      </c>
      <c r="E21" t="s">
        <v>475</v>
      </c>
      <c r="F21" t="s">
        <v>478</v>
      </c>
      <c r="G21" t="s">
        <v>451</v>
      </c>
      <c r="H21">
        <v>35</v>
      </c>
    </row>
    <row r="22" spans="1:8" x14ac:dyDescent="0.35">
      <c r="B22"/>
      <c r="C22"/>
      <c r="D22" s="2"/>
    </row>
    <row r="23" spans="1:8" x14ac:dyDescent="0.35">
      <c r="B23"/>
      <c r="C23"/>
      <c r="D23" s="2"/>
    </row>
    <row r="24" spans="1:8" x14ac:dyDescent="0.35">
      <c r="D24" s="2"/>
    </row>
    <row r="25" spans="1:8" x14ac:dyDescent="0.35">
      <c r="D25" s="2"/>
    </row>
    <row r="26" spans="1:8" x14ac:dyDescent="0.35">
      <c r="D26" s="2"/>
    </row>
    <row r="27" spans="1:8" x14ac:dyDescent="0.35">
      <c r="D27" s="2"/>
    </row>
    <row r="28" spans="1:8" x14ac:dyDescent="0.35">
      <c r="D28" s="2"/>
    </row>
    <row r="29" spans="1:8" x14ac:dyDescent="0.35">
      <c r="D29" s="2"/>
    </row>
    <row r="30" spans="1:8" x14ac:dyDescent="0.35">
      <c r="D30" s="2"/>
    </row>
    <row r="31" spans="1:8" x14ac:dyDescent="0.35">
      <c r="D31" s="2"/>
    </row>
    <row r="32" spans="1:8"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row r="311" spans="4:4" x14ac:dyDescent="0.35">
      <c r="D311" s="21"/>
    </row>
    <row r="312" spans="4:4" x14ac:dyDescent="0.35">
      <c r="D312" s="21"/>
    </row>
    <row r="313" spans="4:4" x14ac:dyDescent="0.35">
      <c r="D313" s="21"/>
    </row>
    <row r="314" spans="4:4" x14ac:dyDescent="0.35">
      <c r="D314" s="21"/>
    </row>
    <row r="315" spans="4:4" x14ac:dyDescent="0.35">
      <c r="D315" s="21"/>
    </row>
    <row r="316" spans="4:4" x14ac:dyDescent="0.35">
      <c r="D316" s="21"/>
    </row>
    <row r="317" spans="4:4" x14ac:dyDescent="0.35">
      <c r="D317" s="21"/>
    </row>
  </sheetData>
  <autoFilter ref="A1:H23" xr:uid="{8615B3A7-0AB6-4DE7-8F17-61BC7FDB8889}">
    <sortState xmlns:xlrd2="http://schemas.microsoft.com/office/spreadsheetml/2017/richdata2" ref="A2:H23">
      <sortCondition ref="E1:E23"/>
    </sortState>
  </autoFilter>
  <pageMargins left="0.7" right="0.7" top="0.75" bottom="0.75" header="0.3" footer="0.3"/>
  <pageSetup orientation="portrait" horizontalDpi="0"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81187-6B66-4C9B-89C8-CAFF64A73FB4}">
  <dimension ref="A1:H52"/>
  <sheetViews>
    <sheetView topLeftCell="A31" workbookViewId="0">
      <selection activeCell="J51" sqref="J51"/>
    </sheetView>
  </sheetViews>
  <sheetFormatPr defaultColWidth="8.453125" defaultRowHeight="14.5" x14ac:dyDescent="0.35"/>
  <cols>
    <col min="5" max="5" width="32.1796875" customWidth="1"/>
    <col min="6" max="6" width="18"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28</v>
      </c>
      <c r="B2" s="21">
        <v>0</v>
      </c>
      <c r="C2" s="21">
        <v>1</v>
      </c>
      <c r="D2" s="21">
        <v>1</v>
      </c>
      <c r="E2" t="s">
        <v>449</v>
      </c>
      <c r="F2" t="s">
        <v>479</v>
      </c>
      <c r="G2" t="s">
        <v>451</v>
      </c>
      <c r="H2">
        <v>9</v>
      </c>
    </row>
    <row r="3" spans="1:8" x14ac:dyDescent="0.35">
      <c r="A3" s="25">
        <v>28</v>
      </c>
      <c r="B3" s="21">
        <v>0</v>
      </c>
      <c r="C3" s="21">
        <v>1</v>
      </c>
      <c r="D3" s="21">
        <v>1</v>
      </c>
      <c r="E3" t="s">
        <v>449</v>
      </c>
      <c r="F3" t="s">
        <v>450</v>
      </c>
      <c r="G3" t="s">
        <v>451</v>
      </c>
      <c r="H3">
        <v>13</v>
      </c>
    </row>
    <row r="4" spans="1:8" x14ac:dyDescent="0.35">
      <c r="A4" s="25">
        <v>28</v>
      </c>
      <c r="B4" s="21">
        <v>0</v>
      </c>
      <c r="C4" s="21">
        <v>1</v>
      </c>
      <c r="D4" s="21">
        <v>1</v>
      </c>
      <c r="E4" t="s">
        <v>449</v>
      </c>
      <c r="F4" t="s">
        <v>452</v>
      </c>
      <c r="G4" t="s">
        <v>451</v>
      </c>
      <c r="H4">
        <v>18</v>
      </c>
    </row>
    <row r="5" spans="1:8" x14ac:dyDescent="0.35">
      <c r="A5" s="25">
        <v>28</v>
      </c>
      <c r="B5" s="21">
        <v>0</v>
      </c>
      <c r="C5" s="21">
        <v>1</v>
      </c>
      <c r="D5" s="21">
        <v>1</v>
      </c>
      <c r="E5" t="s">
        <v>449</v>
      </c>
      <c r="F5" t="s">
        <v>453</v>
      </c>
      <c r="G5" t="s">
        <v>451</v>
      </c>
      <c r="H5">
        <v>17</v>
      </c>
    </row>
    <row r="6" spans="1:8" x14ac:dyDescent="0.35">
      <c r="A6" s="25">
        <v>28</v>
      </c>
      <c r="B6" s="21">
        <v>0</v>
      </c>
      <c r="C6" s="21">
        <v>1</v>
      </c>
      <c r="D6" s="21">
        <v>1</v>
      </c>
      <c r="E6" t="s">
        <v>449</v>
      </c>
      <c r="F6" t="s">
        <v>454</v>
      </c>
      <c r="G6" t="s">
        <v>451</v>
      </c>
      <c r="H6">
        <v>1</v>
      </c>
    </row>
    <row r="7" spans="1:8" x14ac:dyDescent="0.35">
      <c r="A7" s="25">
        <v>28</v>
      </c>
      <c r="B7" s="2">
        <v>0</v>
      </c>
      <c r="C7" s="21">
        <v>1</v>
      </c>
      <c r="D7" s="21">
        <v>1</v>
      </c>
      <c r="E7" t="s">
        <v>449</v>
      </c>
      <c r="F7" t="s">
        <v>480</v>
      </c>
      <c r="G7" t="s">
        <v>451</v>
      </c>
      <c r="H7">
        <v>44</v>
      </c>
    </row>
    <row r="8" spans="1:8" x14ac:dyDescent="0.35">
      <c r="A8" s="25">
        <v>28</v>
      </c>
      <c r="B8" s="21">
        <v>0</v>
      </c>
      <c r="C8" s="21">
        <v>1</v>
      </c>
      <c r="D8" s="21">
        <v>1</v>
      </c>
      <c r="E8" t="s">
        <v>456</v>
      </c>
      <c r="F8" t="s">
        <v>747</v>
      </c>
      <c r="G8" t="s">
        <v>451</v>
      </c>
      <c r="H8">
        <v>102</v>
      </c>
    </row>
    <row r="9" spans="1:8" x14ac:dyDescent="0.35">
      <c r="A9" s="25">
        <v>28</v>
      </c>
      <c r="B9" s="21">
        <v>0</v>
      </c>
      <c r="C9" s="21">
        <v>1</v>
      </c>
      <c r="D9" s="21">
        <v>1</v>
      </c>
      <c r="E9" t="s">
        <v>458</v>
      </c>
      <c r="F9" t="s">
        <v>585</v>
      </c>
      <c r="G9" t="s">
        <v>451</v>
      </c>
      <c r="H9">
        <v>1</v>
      </c>
    </row>
    <row r="10" spans="1:8" x14ac:dyDescent="0.35">
      <c r="A10" s="25">
        <v>28</v>
      </c>
      <c r="B10" s="21">
        <v>0</v>
      </c>
      <c r="C10" s="21">
        <v>1</v>
      </c>
      <c r="D10" s="21">
        <v>1</v>
      </c>
      <c r="E10" t="s">
        <v>458</v>
      </c>
      <c r="F10" t="s">
        <v>586</v>
      </c>
      <c r="G10" t="s">
        <v>451</v>
      </c>
      <c r="H10">
        <v>23</v>
      </c>
    </row>
    <row r="11" spans="1:8" x14ac:dyDescent="0.35">
      <c r="A11" s="25">
        <v>28</v>
      </c>
      <c r="B11" s="21">
        <v>0</v>
      </c>
      <c r="C11" s="21">
        <v>1</v>
      </c>
      <c r="D11" s="21">
        <v>1</v>
      </c>
      <c r="E11" t="s">
        <v>458</v>
      </c>
      <c r="F11" t="s">
        <v>459</v>
      </c>
      <c r="G11" t="s">
        <v>451</v>
      </c>
      <c r="H11">
        <v>78</v>
      </c>
    </row>
    <row r="12" spans="1:8" x14ac:dyDescent="0.35">
      <c r="A12" s="25">
        <v>28</v>
      </c>
      <c r="B12" s="21">
        <v>0</v>
      </c>
      <c r="C12" s="21">
        <v>1</v>
      </c>
      <c r="D12" s="21">
        <v>1</v>
      </c>
      <c r="E12" t="s">
        <v>460</v>
      </c>
      <c r="F12" t="s">
        <v>580</v>
      </c>
      <c r="G12" t="s">
        <v>451</v>
      </c>
      <c r="H12">
        <v>2</v>
      </c>
    </row>
    <row r="13" spans="1:8" x14ac:dyDescent="0.35">
      <c r="A13" s="25">
        <v>28</v>
      </c>
      <c r="B13" s="21">
        <v>0</v>
      </c>
      <c r="C13" s="21">
        <v>1</v>
      </c>
      <c r="D13" s="21">
        <v>1</v>
      </c>
      <c r="E13" t="s">
        <v>460</v>
      </c>
      <c r="F13" t="s">
        <v>581</v>
      </c>
      <c r="G13" t="s">
        <v>451</v>
      </c>
      <c r="H13">
        <v>22</v>
      </c>
    </row>
    <row r="14" spans="1:8" x14ac:dyDescent="0.35">
      <c r="A14" s="25">
        <v>28</v>
      </c>
      <c r="B14" s="21">
        <v>0</v>
      </c>
      <c r="C14" s="21">
        <v>1</v>
      </c>
      <c r="D14" s="21">
        <v>1</v>
      </c>
      <c r="E14" t="s">
        <v>460</v>
      </c>
      <c r="F14" t="s">
        <v>459</v>
      </c>
      <c r="G14" t="s">
        <v>451</v>
      </c>
      <c r="H14">
        <v>78</v>
      </c>
    </row>
    <row r="15" spans="1:8" x14ac:dyDescent="0.35">
      <c r="A15" s="25">
        <v>28</v>
      </c>
      <c r="B15" s="21">
        <v>0</v>
      </c>
      <c r="C15" s="21">
        <v>1</v>
      </c>
      <c r="D15" s="21">
        <v>1</v>
      </c>
      <c r="E15" t="s">
        <v>461</v>
      </c>
      <c r="F15" s="5" t="s">
        <v>462</v>
      </c>
      <c r="G15" t="s">
        <v>451</v>
      </c>
      <c r="H15">
        <v>102</v>
      </c>
    </row>
    <row r="16" spans="1:8" x14ac:dyDescent="0.35">
      <c r="A16" s="25">
        <v>28</v>
      </c>
      <c r="B16" s="21">
        <v>0</v>
      </c>
      <c r="C16" s="21">
        <v>1</v>
      </c>
      <c r="D16" s="21">
        <v>1</v>
      </c>
      <c r="E16" t="s">
        <v>463</v>
      </c>
      <c r="F16" t="s">
        <v>464</v>
      </c>
      <c r="G16" t="s">
        <v>451</v>
      </c>
      <c r="H16">
        <v>50</v>
      </c>
    </row>
    <row r="17" spans="1:8" x14ac:dyDescent="0.35">
      <c r="A17" s="25">
        <v>28</v>
      </c>
      <c r="B17" s="21">
        <v>0</v>
      </c>
      <c r="C17" s="21">
        <v>1</v>
      </c>
      <c r="D17" s="21">
        <v>1</v>
      </c>
      <c r="E17" t="s">
        <v>463</v>
      </c>
      <c r="F17" t="s">
        <v>465</v>
      </c>
      <c r="G17" t="s">
        <v>451</v>
      </c>
      <c r="H17">
        <v>52</v>
      </c>
    </row>
    <row r="18" spans="1:8" x14ac:dyDescent="0.35">
      <c r="A18" s="25">
        <v>28</v>
      </c>
      <c r="B18" s="21">
        <v>0</v>
      </c>
      <c r="C18" s="21">
        <v>1</v>
      </c>
      <c r="D18" s="21">
        <v>1</v>
      </c>
      <c r="E18" t="s">
        <v>466</v>
      </c>
      <c r="F18" t="s">
        <v>553</v>
      </c>
      <c r="G18" t="s">
        <v>451</v>
      </c>
      <c r="H18">
        <v>8</v>
      </c>
    </row>
    <row r="19" spans="1:8" x14ac:dyDescent="0.35">
      <c r="A19" s="25">
        <v>28</v>
      </c>
      <c r="B19" s="21">
        <v>0</v>
      </c>
      <c r="C19" s="21">
        <v>1</v>
      </c>
      <c r="D19" s="21">
        <v>1</v>
      </c>
      <c r="E19" t="s">
        <v>466</v>
      </c>
      <c r="F19" t="s">
        <v>748</v>
      </c>
      <c r="G19" t="s">
        <v>451</v>
      </c>
      <c r="H19">
        <v>6</v>
      </c>
    </row>
    <row r="20" spans="1:8" x14ac:dyDescent="0.35">
      <c r="A20" s="25">
        <v>28</v>
      </c>
      <c r="B20" s="21">
        <v>0</v>
      </c>
      <c r="C20" s="21">
        <v>1</v>
      </c>
      <c r="D20" s="21">
        <v>1</v>
      </c>
      <c r="E20" t="s">
        <v>466</v>
      </c>
      <c r="F20" t="s">
        <v>749</v>
      </c>
      <c r="G20" t="s">
        <v>451</v>
      </c>
      <c r="H20">
        <v>6</v>
      </c>
    </row>
    <row r="21" spans="1:8" x14ac:dyDescent="0.35">
      <c r="A21" s="25">
        <v>28</v>
      </c>
      <c r="B21" s="21">
        <v>0</v>
      </c>
      <c r="C21" s="21">
        <v>1</v>
      </c>
      <c r="D21" s="21">
        <v>1</v>
      </c>
      <c r="E21" t="s">
        <v>466</v>
      </c>
      <c r="F21" t="s">
        <v>488</v>
      </c>
      <c r="G21" t="s">
        <v>451</v>
      </c>
      <c r="H21">
        <v>4</v>
      </c>
    </row>
    <row r="22" spans="1:8" x14ac:dyDescent="0.35">
      <c r="A22" s="25">
        <v>28</v>
      </c>
      <c r="B22" s="21">
        <v>0</v>
      </c>
      <c r="C22" s="21">
        <v>1</v>
      </c>
      <c r="D22" s="21">
        <v>1</v>
      </c>
      <c r="E22" t="s">
        <v>466</v>
      </c>
      <c r="F22" t="s">
        <v>750</v>
      </c>
      <c r="G22" t="s">
        <v>451</v>
      </c>
      <c r="H22">
        <v>4</v>
      </c>
    </row>
    <row r="23" spans="1:8" x14ac:dyDescent="0.35">
      <c r="A23" s="25">
        <v>28</v>
      </c>
      <c r="B23" s="21">
        <v>0</v>
      </c>
      <c r="C23" s="21">
        <v>1</v>
      </c>
      <c r="D23" s="21">
        <v>1</v>
      </c>
      <c r="E23" t="s">
        <v>466</v>
      </c>
      <c r="F23" t="s">
        <v>751</v>
      </c>
      <c r="G23" t="s">
        <v>451</v>
      </c>
      <c r="H23">
        <v>3</v>
      </c>
    </row>
    <row r="24" spans="1:8" x14ac:dyDescent="0.35">
      <c r="A24" s="25">
        <v>28</v>
      </c>
      <c r="B24" s="21">
        <v>0</v>
      </c>
      <c r="C24" s="21">
        <v>1</v>
      </c>
      <c r="D24" s="21">
        <v>1</v>
      </c>
      <c r="E24" t="s">
        <v>466</v>
      </c>
      <c r="F24" t="s">
        <v>752</v>
      </c>
      <c r="G24" t="s">
        <v>451</v>
      </c>
      <c r="H24">
        <v>2</v>
      </c>
    </row>
    <row r="25" spans="1:8" x14ac:dyDescent="0.35">
      <c r="A25" s="25">
        <v>28</v>
      </c>
      <c r="B25" s="21">
        <v>0</v>
      </c>
      <c r="C25" s="21">
        <v>1</v>
      </c>
      <c r="D25" s="21">
        <v>1</v>
      </c>
      <c r="E25" t="s">
        <v>466</v>
      </c>
      <c r="F25" t="s">
        <v>753</v>
      </c>
      <c r="G25" t="s">
        <v>451</v>
      </c>
      <c r="H25">
        <v>2</v>
      </c>
    </row>
    <row r="26" spans="1:8" x14ac:dyDescent="0.35">
      <c r="A26" s="25">
        <v>28</v>
      </c>
      <c r="B26" s="21">
        <v>0</v>
      </c>
      <c r="C26" s="21">
        <v>1</v>
      </c>
      <c r="D26" s="21">
        <v>1</v>
      </c>
      <c r="E26" t="s">
        <v>466</v>
      </c>
      <c r="F26" t="s">
        <v>754</v>
      </c>
      <c r="G26" t="s">
        <v>451</v>
      </c>
      <c r="H26">
        <v>2</v>
      </c>
    </row>
    <row r="27" spans="1:8" x14ac:dyDescent="0.35">
      <c r="A27" s="25">
        <v>28</v>
      </c>
      <c r="B27" s="21">
        <v>0</v>
      </c>
      <c r="C27" s="21">
        <v>1</v>
      </c>
      <c r="D27" s="21">
        <v>1</v>
      </c>
      <c r="E27" t="s">
        <v>466</v>
      </c>
      <c r="F27" t="s">
        <v>755</v>
      </c>
      <c r="G27" t="s">
        <v>451</v>
      </c>
      <c r="H27">
        <v>2</v>
      </c>
    </row>
    <row r="28" spans="1:8" x14ac:dyDescent="0.35">
      <c r="A28" s="25">
        <v>28</v>
      </c>
      <c r="B28" s="21">
        <v>0</v>
      </c>
      <c r="C28" s="21">
        <v>1</v>
      </c>
      <c r="D28" s="21">
        <v>1</v>
      </c>
      <c r="E28" t="s">
        <v>466</v>
      </c>
      <c r="F28" t="s">
        <v>756</v>
      </c>
      <c r="G28" t="s">
        <v>451</v>
      </c>
      <c r="H28">
        <v>2</v>
      </c>
    </row>
    <row r="29" spans="1:8" x14ac:dyDescent="0.35">
      <c r="A29" s="25">
        <v>28</v>
      </c>
      <c r="B29" s="21">
        <v>0</v>
      </c>
      <c r="C29" s="21">
        <v>1</v>
      </c>
      <c r="D29" s="21">
        <v>1</v>
      </c>
      <c r="E29" t="s">
        <v>466</v>
      </c>
      <c r="F29" t="s">
        <v>757</v>
      </c>
      <c r="G29" t="s">
        <v>451</v>
      </c>
      <c r="H29">
        <v>3</v>
      </c>
    </row>
    <row r="30" spans="1:8" x14ac:dyDescent="0.35">
      <c r="A30" s="25">
        <v>28</v>
      </c>
      <c r="B30" s="21">
        <v>0</v>
      </c>
      <c r="C30" s="21">
        <v>1</v>
      </c>
      <c r="D30" s="21">
        <v>1</v>
      </c>
      <c r="E30" t="s">
        <v>466</v>
      </c>
      <c r="F30" t="s">
        <v>531</v>
      </c>
      <c r="G30" t="s">
        <v>451</v>
      </c>
      <c r="H30">
        <v>1</v>
      </c>
    </row>
    <row r="31" spans="1:8" x14ac:dyDescent="0.35">
      <c r="A31" s="25">
        <v>28</v>
      </c>
      <c r="B31" s="21">
        <v>0</v>
      </c>
      <c r="C31" s="21">
        <v>1</v>
      </c>
      <c r="D31" s="21">
        <v>1</v>
      </c>
      <c r="E31" t="s">
        <v>466</v>
      </c>
      <c r="F31" t="s">
        <v>521</v>
      </c>
      <c r="G31" t="s">
        <v>451</v>
      </c>
      <c r="H31">
        <v>1</v>
      </c>
    </row>
    <row r="32" spans="1:8" x14ac:dyDescent="0.35">
      <c r="A32" s="25">
        <v>28</v>
      </c>
      <c r="B32" s="21">
        <v>0</v>
      </c>
      <c r="C32" s="21">
        <v>1</v>
      </c>
      <c r="D32" s="21">
        <v>1</v>
      </c>
      <c r="E32" t="s">
        <v>466</v>
      </c>
      <c r="F32" t="s">
        <v>758</v>
      </c>
      <c r="G32" t="s">
        <v>451</v>
      </c>
      <c r="H32">
        <v>1</v>
      </c>
    </row>
    <row r="33" spans="1:8" x14ac:dyDescent="0.35">
      <c r="A33" s="25">
        <v>28</v>
      </c>
      <c r="B33" s="21">
        <v>0</v>
      </c>
      <c r="C33" s="21">
        <v>1</v>
      </c>
      <c r="D33" s="21">
        <v>1</v>
      </c>
      <c r="E33" t="s">
        <v>466</v>
      </c>
      <c r="F33" t="s">
        <v>515</v>
      </c>
      <c r="G33" t="s">
        <v>451</v>
      </c>
      <c r="H33">
        <v>1</v>
      </c>
    </row>
    <row r="34" spans="1:8" x14ac:dyDescent="0.35">
      <c r="A34" s="25">
        <v>28</v>
      </c>
      <c r="B34" s="21">
        <v>0</v>
      </c>
      <c r="C34" s="21">
        <v>1</v>
      </c>
      <c r="D34" s="21">
        <v>1</v>
      </c>
      <c r="E34" t="s">
        <v>466</v>
      </c>
      <c r="F34" t="s">
        <v>759</v>
      </c>
      <c r="G34" t="s">
        <v>451</v>
      </c>
      <c r="H34">
        <v>1</v>
      </c>
    </row>
    <row r="35" spans="1:8" x14ac:dyDescent="0.35">
      <c r="A35" s="25">
        <v>28</v>
      </c>
      <c r="B35" s="21">
        <v>0</v>
      </c>
      <c r="C35" s="21">
        <v>1</v>
      </c>
      <c r="D35" s="21">
        <v>1</v>
      </c>
      <c r="E35" t="s">
        <v>466</v>
      </c>
      <c r="F35" t="s">
        <v>760</v>
      </c>
      <c r="G35" t="s">
        <v>451</v>
      </c>
      <c r="H35">
        <v>1</v>
      </c>
    </row>
    <row r="36" spans="1:8" x14ac:dyDescent="0.35">
      <c r="A36" s="25">
        <v>28</v>
      </c>
      <c r="B36" s="21">
        <v>0</v>
      </c>
      <c r="C36" s="21">
        <v>1</v>
      </c>
      <c r="D36" s="21">
        <v>1</v>
      </c>
      <c r="E36" t="s">
        <v>466</v>
      </c>
      <c r="F36" t="s">
        <v>761</v>
      </c>
      <c r="G36" t="s">
        <v>451</v>
      </c>
      <c r="H36">
        <v>1</v>
      </c>
    </row>
    <row r="37" spans="1:8" x14ac:dyDescent="0.35">
      <c r="A37" s="25">
        <v>28</v>
      </c>
      <c r="B37" s="21">
        <v>0</v>
      </c>
      <c r="C37" s="21">
        <v>1</v>
      </c>
      <c r="D37" s="21">
        <v>1</v>
      </c>
      <c r="E37" t="s">
        <v>466</v>
      </c>
      <c r="F37" t="s">
        <v>762</v>
      </c>
      <c r="G37" t="s">
        <v>451</v>
      </c>
      <c r="H37">
        <v>1</v>
      </c>
    </row>
    <row r="38" spans="1:8" x14ac:dyDescent="0.35">
      <c r="A38" s="25">
        <v>28</v>
      </c>
      <c r="B38" s="21">
        <v>0</v>
      </c>
      <c r="C38" s="21">
        <v>1</v>
      </c>
      <c r="D38" s="21">
        <v>1</v>
      </c>
      <c r="E38" t="s">
        <v>466</v>
      </c>
      <c r="F38" t="s">
        <v>763</v>
      </c>
      <c r="G38" t="s">
        <v>451</v>
      </c>
      <c r="H38">
        <v>1</v>
      </c>
    </row>
    <row r="39" spans="1:8" x14ac:dyDescent="0.35">
      <c r="A39" s="25">
        <v>28</v>
      </c>
      <c r="B39" s="21">
        <v>0</v>
      </c>
      <c r="C39" s="21">
        <v>1</v>
      </c>
      <c r="D39" s="21">
        <v>1</v>
      </c>
      <c r="E39" t="s">
        <v>466</v>
      </c>
      <c r="F39" t="s">
        <v>764</v>
      </c>
      <c r="G39" t="s">
        <v>451</v>
      </c>
      <c r="H39">
        <v>1</v>
      </c>
    </row>
    <row r="40" spans="1:8" x14ac:dyDescent="0.35">
      <c r="A40" s="25">
        <v>28</v>
      </c>
      <c r="B40" s="21">
        <v>0</v>
      </c>
      <c r="C40" s="21">
        <v>1</v>
      </c>
      <c r="D40" s="21">
        <v>1</v>
      </c>
      <c r="E40" t="s">
        <v>466</v>
      </c>
      <c r="F40" t="s">
        <v>765</v>
      </c>
      <c r="G40" t="s">
        <v>451</v>
      </c>
      <c r="H40">
        <v>1</v>
      </c>
    </row>
    <row r="41" spans="1:8" x14ac:dyDescent="0.35">
      <c r="A41" s="25">
        <v>28</v>
      </c>
      <c r="B41" s="21">
        <v>0</v>
      </c>
      <c r="C41" s="21">
        <v>1</v>
      </c>
      <c r="D41" s="21">
        <v>1</v>
      </c>
      <c r="E41" t="s">
        <v>466</v>
      </c>
      <c r="F41" t="s">
        <v>766</v>
      </c>
      <c r="G41" t="s">
        <v>451</v>
      </c>
      <c r="H41">
        <v>1</v>
      </c>
    </row>
    <row r="42" spans="1:8" x14ac:dyDescent="0.35">
      <c r="A42" s="25">
        <v>28</v>
      </c>
      <c r="B42" s="21">
        <v>0</v>
      </c>
      <c r="C42" s="21">
        <v>1</v>
      </c>
      <c r="D42" s="2">
        <v>1</v>
      </c>
      <c r="E42" t="s">
        <v>466</v>
      </c>
      <c r="F42" t="s">
        <v>767</v>
      </c>
      <c r="G42" t="s">
        <v>451</v>
      </c>
      <c r="H42">
        <v>1</v>
      </c>
    </row>
    <row r="43" spans="1:8" x14ac:dyDescent="0.35">
      <c r="A43" s="25">
        <v>28</v>
      </c>
      <c r="B43" s="21">
        <v>0</v>
      </c>
      <c r="C43" s="21">
        <v>1</v>
      </c>
      <c r="D43" s="2">
        <v>1</v>
      </c>
      <c r="E43" t="s">
        <v>466</v>
      </c>
      <c r="F43" t="s">
        <v>768</v>
      </c>
      <c r="G43" t="s">
        <v>451</v>
      </c>
      <c r="H43">
        <v>1</v>
      </c>
    </row>
    <row r="44" spans="1:8" x14ac:dyDescent="0.35">
      <c r="A44" s="25">
        <v>28</v>
      </c>
      <c r="B44" s="21">
        <v>0</v>
      </c>
      <c r="C44" s="21">
        <v>1</v>
      </c>
      <c r="D44" s="2">
        <v>1</v>
      </c>
      <c r="E44" t="s">
        <v>466</v>
      </c>
      <c r="F44" t="s">
        <v>459</v>
      </c>
      <c r="G44" t="s">
        <v>451</v>
      </c>
      <c r="H44">
        <v>44</v>
      </c>
    </row>
    <row r="45" spans="1:8" x14ac:dyDescent="0.35">
      <c r="A45" s="25">
        <v>28</v>
      </c>
      <c r="B45" s="21">
        <v>0</v>
      </c>
      <c r="C45" s="21">
        <v>1</v>
      </c>
      <c r="D45" s="21">
        <v>1</v>
      </c>
      <c r="E45" t="s">
        <v>474</v>
      </c>
      <c r="F45" s="5" t="s">
        <v>462</v>
      </c>
      <c r="G45" t="s">
        <v>451</v>
      </c>
      <c r="H45">
        <v>92</v>
      </c>
    </row>
    <row r="46" spans="1:8" x14ac:dyDescent="0.35">
      <c r="A46" s="25">
        <v>28</v>
      </c>
      <c r="B46" s="21">
        <v>0</v>
      </c>
      <c r="C46" s="21">
        <v>1</v>
      </c>
      <c r="D46" s="21">
        <v>1</v>
      </c>
      <c r="E46" t="s">
        <v>475</v>
      </c>
      <c r="F46" t="s">
        <v>476</v>
      </c>
      <c r="G46" t="s">
        <v>451</v>
      </c>
      <c r="H46">
        <v>92</v>
      </c>
    </row>
    <row r="47" spans="1:8" x14ac:dyDescent="0.35">
      <c r="A47" s="25">
        <v>28</v>
      </c>
      <c r="B47" s="21">
        <v>0</v>
      </c>
      <c r="C47" s="21">
        <v>1</v>
      </c>
      <c r="D47" s="21">
        <v>1</v>
      </c>
      <c r="E47" t="s">
        <v>475</v>
      </c>
      <c r="F47" t="s">
        <v>643</v>
      </c>
      <c r="G47" t="s">
        <v>451</v>
      </c>
      <c r="H47">
        <v>27</v>
      </c>
    </row>
    <row r="48" spans="1:8" x14ac:dyDescent="0.35">
      <c r="A48" s="25">
        <v>28</v>
      </c>
      <c r="B48" s="21">
        <v>0</v>
      </c>
      <c r="C48" s="21">
        <v>1</v>
      </c>
      <c r="D48" s="21">
        <v>1</v>
      </c>
      <c r="E48" t="s">
        <v>475</v>
      </c>
      <c r="F48" t="s">
        <v>478</v>
      </c>
      <c r="G48" t="s">
        <v>451</v>
      </c>
      <c r="H48">
        <v>30</v>
      </c>
    </row>
    <row r="49" spans="1:8" x14ac:dyDescent="0.35">
      <c r="A49" s="25">
        <v>28</v>
      </c>
      <c r="B49" s="21">
        <v>0</v>
      </c>
      <c r="C49" s="21">
        <v>1</v>
      </c>
      <c r="D49" s="21">
        <v>1</v>
      </c>
      <c r="E49" t="s">
        <v>475</v>
      </c>
      <c r="F49" t="s">
        <v>477</v>
      </c>
      <c r="G49" t="s">
        <v>451</v>
      </c>
      <c r="H49">
        <v>7</v>
      </c>
    </row>
    <row r="50" spans="1:8" x14ac:dyDescent="0.35">
      <c r="A50" s="25">
        <v>28</v>
      </c>
      <c r="B50" s="21">
        <v>0</v>
      </c>
      <c r="C50" s="21">
        <v>1</v>
      </c>
      <c r="D50" s="2">
        <v>0</v>
      </c>
      <c r="E50" t="s">
        <v>472</v>
      </c>
      <c r="F50" t="s">
        <v>195</v>
      </c>
      <c r="G50" t="s">
        <v>469</v>
      </c>
    </row>
    <row r="51" spans="1:8" x14ac:dyDescent="0.35">
      <c r="A51" s="25">
        <v>28</v>
      </c>
      <c r="B51" s="21">
        <v>0</v>
      </c>
      <c r="C51" s="21">
        <v>1</v>
      </c>
      <c r="D51" s="2">
        <v>0</v>
      </c>
      <c r="E51" t="s">
        <v>467</v>
      </c>
      <c r="F51" t="s">
        <v>769</v>
      </c>
      <c r="G51" t="s">
        <v>469</v>
      </c>
    </row>
    <row r="52" spans="1:8" x14ac:dyDescent="0.35">
      <c r="A52" s="25">
        <v>28</v>
      </c>
      <c r="B52" s="21">
        <v>0</v>
      </c>
      <c r="C52" s="21">
        <v>1</v>
      </c>
      <c r="D52" s="2">
        <v>0</v>
      </c>
      <c r="E52" t="s">
        <v>470</v>
      </c>
      <c r="F52" t="s">
        <v>770</v>
      </c>
      <c r="G52" t="s">
        <v>469</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D7A3A-EFB2-4D26-9A47-5D44B5FB7F15}">
  <dimension ref="A1:H15"/>
  <sheetViews>
    <sheetView workbookViewId="0">
      <selection activeCell="H20" sqref="H20"/>
    </sheetView>
  </sheetViews>
  <sheetFormatPr defaultColWidth="8.453125" defaultRowHeight="14.5" x14ac:dyDescent="0.35"/>
  <cols>
    <col min="5" max="5" width="11.453125" customWidth="1"/>
    <col min="6" max="6" width="11" customWidth="1"/>
    <col min="7" max="7" width="10.816406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29</v>
      </c>
      <c r="B2" s="21">
        <v>0</v>
      </c>
      <c r="C2" s="21">
        <v>1</v>
      </c>
      <c r="D2" s="21">
        <v>1</v>
      </c>
      <c r="E2" t="s">
        <v>449</v>
      </c>
      <c r="F2" t="s">
        <v>450</v>
      </c>
      <c r="G2" t="s">
        <v>451</v>
      </c>
      <c r="H2">
        <v>1</v>
      </c>
    </row>
    <row r="3" spans="1:8" x14ac:dyDescent="0.35">
      <c r="A3" s="25">
        <v>29</v>
      </c>
      <c r="B3" s="21">
        <v>0</v>
      </c>
      <c r="C3" s="21">
        <v>1</v>
      </c>
      <c r="D3" s="21">
        <v>1</v>
      </c>
      <c r="E3" t="s">
        <v>449</v>
      </c>
      <c r="F3" t="s">
        <v>452</v>
      </c>
      <c r="G3" t="s">
        <v>451</v>
      </c>
      <c r="H3">
        <v>2</v>
      </c>
    </row>
    <row r="4" spans="1:8" x14ac:dyDescent="0.35">
      <c r="A4" s="25">
        <v>29</v>
      </c>
      <c r="B4" s="21">
        <v>0</v>
      </c>
      <c r="C4" s="21">
        <v>1</v>
      </c>
      <c r="D4" s="21">
        <v>1</v>
      </c>
      <c r="E4" t="s">
        <v>449</v>
      </c>
      <c r="F4" t="s">
        <v>453</v>
      </c>
      <c r="G4" t="s">
        <v>451</v>
      </c>
      <c r="H4">
        <v>4</v>
      </c>
    </row>
    <row r="5" spans="1:8" x14ac:dyDescent="0.35">
      <c r="A5" s="25">
        <v>29</v>
      </c>
      <c r="B5" s="21">
        <v>0</v>
      </c>
      <c r="C5" s="21">
        <v>1</v>
      </c>
      <c r="D5" s="21">
        <v>1</v>
      </c>
      <c r="E5" t="s">
        <v>449</v>
      </c>
      <c r="F5" t="s">
        <v>454</v>
      </c>
      <c r="G5" t="s">
        <v>451</v>
      </c>
      <c r="H5">
        <v>1</v>
      </c>
    </row>
    <row r="6" spans="1:8" x14ac:dyDescent="0.35">
      <c r="A6" s="25">
        <v>29</v>
      </c>
      <c r="B6" s="21">
        <v>0</v>
      </c>
      <c r="C6" s="21">
        <v>1</v>
      </c>
      <c r="D6" s="21">
        <v>1</v>
      </c>
      <c r="E6" t="s">
        <v>456</v>
      </c>
      <c r="F6" t="s">
        <v>573</v>
      </c>
      <c r="G6" t="s">
        <v>451</v>
      </c>
      <c r="H6">
        <v>8</v>
      </c>
    </row>
    <row r="7" spans="1:8" x14ac:dyDescent="0.35">
      <c r="A7" s="25">
        <v>29</v>
      </c>
      <c r="B7" s="21">
        <v>0</v>
      </c>
      <c r="C7" s="21">
        <v>1</v>
      </c>
      <c r="D7" s="21">
        <v>1</v>
      </c>
      <c r="E7" t="s">
        <v>458</v>
      </c>
      <c r="F7" t="s">
        <v>459</v>
      </c>
      <c r="G7" t="s">
        <v>451</v>
      </c>
      <c r="H7">
        <v>8</v>
      </c>
    </row>
    <row r="8" spans="1:8" x14ac:dyDescent="0.35">
      <c r="A8" s="25">
        <v>29</v>
      </c>
      <c r="B8" s="21">
        <v>0</v>
      </c>
      <c r="C8" s="21">
        <v>1</v>
      </c>
      <c r="D8" s="21">
        <v>1</v>
      </c>
      <c r="E8" t="s">
        <v>460</v>
      </c>
      <c r="F8" t="s">
        <v>459</v>
      </c>
      <c r="G8" t="s">
        <v>451</v>
      </c>
      <c r="H8">
        <v>8</v>
      </c>
    </row>
    <row r="9" spans="1:8" x14ac:dyDescent="0.35">
      <c r="A9" s="25">
        <v>29</v>
      </c>
      <c r="B9" s="21">
        <v>0</v>
      </c>
      <c r="C9" s="21">
        <v>1</v>
      </c>
      <c r="D9" s="21">
        <v>1</v>
      </c>
      <c r="E9" t="s">
        <v>461</v>
      </c>
      <c r="F9" s="5" t="s">
        <v>462</v>
      </c>
      <c r="G9" t="s">
        <v>451</v>
      </c>
      <c r="H9">
        <v>8</v>
      </c>
    </row>
    <row r="10" spans="1:8" x14ac:dyDescent="0.35">
      <c r="A10" s="25">
        <v>29</v>
      </c>
      <c r="B10" s="21">
        <v>0</v>
      </c>
      <c r="C10" s="21">
        <v>1</v>
      </c>
      <c r="D10" s="21">
        <v>1</v>
      </c>
      <c r="E10" t="s">
        <v>463</v>
      </c>
      <c r="F10" t="s">
        <v>464</v>
      </c>
      <c r="G10" t="s">
        <v>451</v>
      </c>
      <c r="H10">
        <v>3</v>
      </c>
    </row>
    <row r="11" spans="1:8" x14ac:dyDescent="0.35">
      <c r="A11" s="25">
        <v>29</v>
      </c>
      <c r="B11" s="21">
        <v>0</v>
      </c>
      <c r="C11" s="21">
        <v>1</v>
      </c>
      <c r="D11" s="21">
        <v>1</v>
      </c>
      <c r="E11" t="s">
        <v>463</v>
      </c>
      <c r="F11" t="s">
        <v>465</v>
      </c>
      <c r="G11" t="s">
        <v>451</v>
      </c>
      <c r="H11">
        <v>5</v>
      </c>
    </row>
    <row r="12" spans="1:8" x14ac:dyDescent="0.35">
      <c r="A12" s="25">
        <v>29</v>
      </c>
      <c r="B12" s="21">
        <v>0</v>
      </c>
      <c r="C12" s="21">
        <v>1</v>
      </c>
      <c r="D12" s="21">
        <v>1</v>
      </c>
      <c r="E12" t="s">
        <v>466</v>
      </c>
      <c r="F12" t="s">
        <v>572</v>
      </c>
      <c r="G12" t="s">
        <v>451</v>
      </c>
      <c r="H12">
        <v>8</v>
      </c>
    </row>
    <row r="13" spans="1:8" x14ac:dyDescent="0.35">
      <c r="A13" s="25">
        <v>29</v>
      </c>
      <c r="B13" s="21">
        <v>0</v>
      </c>
      <c r="C13" s="21">
        <v>1</v>
      </c>
      <c r="D13" s="2">
        <v>0</v>
      </c>
      <c r="E13" t="s">
        <v>467</v>
      </c>
      <c r="F13" s="35" t="s">
        <v>771</v>
      </c>
      <c r="G13" t="s">
        <v>469</v>
      </c>
    </row>
    <row r="14" spans="1:8" x14ac:dyDescent="0.35">
      <c r="A14" s="25">
        <v>29</v>
      </c>
      <c r="B14" s="21">
        <v>0</v>
      </c>
      <c r="C14" s="21">
        <v>1</v>
      </c>
      <c r="D14" s="2">
        <v>0</v>
      </c>
      <c r="E14" t="s">
        <v>470</v>
      </c>
      <c r="F14" s="35" t="s">
        <v>772</v>
      </c>
      <c r="G14" t="s">
        <v>469</v>
      </c>
    </row>
    <row r="15" spans="1:8" x14ac:dyDescent="0.35">
      <c r="A15" s="25">
        <v>29</v>
      </c>
      <c r="B15" s="21">
        <v>0</v>
      </c>
      <c r="C15" s="21">
        <v>1</v>
      </c>
      <c r="D15" s="2">
        <v>0</v>
      </c>
      <c r="E15" t="s">
        <v>472</v>
      </c>
      <c r="F15" t="s">
        <v>201</v>
      </c>
      <c r="G15" t="s">
        <v>469</v>
      </c>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E7381-ED34-43C7-9F4B-9F0FE05A504A}">
  <dimension ref="A1:H18"/>
  <sheetViews>
    <sheetView workbookViewId="0">
      <selection activeCell="A6" sqref="A6:XFD9"/>
    </sheetView>
  </sheetViews>
  <sheetFormatPr defaultColWidth="8.453125" defaultRowHeight="14.5" x14ac:dyDescent="0.35"/>
  <cols>
    <col min="5" max="5" width="12.453125" customWidth="1"/>
    <col min="6" max="6" width="14.453125"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30</v>
      </c>
      <c r="B2" s="21">
        <v>0</v>
      </c>
      <c r="C2" s="21">
        <v>1</v>
      </c>
      <c r="D2" s="21">
        <v>1</v>
      </c>
      <c r="E2" t="s">
        <v>449</v>
      </c>
      <c r="F2" t="s">
        <v>479</v>
      </c>
      <c r="G2" t="s">
        <v>451</v>
      </c>
      <c r="H2">
        <v>10</v>
      </c>
    </row>
    <row r="3" spans="1:8" x14ac:dyDescent="0.35">
      <c r="A3" s="25">
        <v>30</v>
      </c>
      <c r="B3" s="21">
        <v>0</v>
      </c>
      <c r="C3" s="21">
        <v>1</v>
      </c>
      <c r="D3" s="21">
        <v>1</v>
      </c>
      <c r="E3" t="s">
        <v>449</v>
      </c>
      <c r="F3" t="s">
        <v>450</v>
      </c>
      <c r="G3" t="s">
        <v>451</v>
      </c>
      <c r="H3">
        <v>13</v>
      </c>
    </row>
    <row r="4" spans="1:8" x14ac:dyDescent="0.35">
      <c r="A4" s="25">
        <v>30</v>
      </c>
      <c r="B4" s="21">
        <v>0</v>
      </c>
      <c r="C4" s="21">
        <v>1</v>
      </c>
      <c r="D4" s="21">
        <v>1</v>
      </c>
      <c r="E4" t="s">
        <v>449</v>
      </c>
      <c r="F4" t="s">
        <v>452</v>
      </c>
      <c r="G4" t="s">
        <v>451</v>
      </c>
      <c r="H4">
        <v>6</v>
      </c>
    </row>
    <row r="5" spans="1:8" x14ac:dyDescent="0.35">
      <c r="A5" s="25">
        <v>30</v>
      </c>
      <c r="B5" s="21">
        <v>0</v>
      </c>
      <c r="C5" s="21">
        <v>1</v>
      </c>
      <c r="D5" s="21">
        <v>1</v>
      </c>
      <c r="E5" t="s">
        <v>456</v>
      </c>
      <c r="F5" t="s">
        <v>773</v>
      </c>
      <c r="G5" t="s">
        <v>451</v>
      </c>
      <c r="H5">
        <v>29</v>
      </c>
    </row>
    <row r="6" spans="1:8" x14ac:dyDescent="0.35">
      <c r="A6" s="25">
        <v>30</v>
      </c>
      <c r="B6" s="21">
        <v>0</v>
      </c>
      <c r="C6" s="21">
        <v>1</v>
      </c>
      <c r="D6" s="21">
        <v>1</v>
      </c>
      <c r="E6" t="s">
        <v>458</v>
      </c>
      <c r="F6" t="s">
        <v>585</v>
      </c>
      <c r="G6" t="s">
        <v>451</v>
      </c>
      <c r="H6">
        <v>8</v>
      </c>
    </row>
    <row r="7" spans="1:8" x14ac:dyDescent="0.35">
      <c r="A7" s="25">
        <v>30</v>
      </c>
      <c r="B7" s="21">
        <v>0</v>
      </c>
      <c r="C7" s="21">
        <v>1</v>
      </c>
      <c r="D7" s="21">
        <v>1</v>
      </c>
      <c r="E7" t="s">
        <v>458</v>
      </c>
      <c r="F7" t="s">
        <v>482</v>
      </c>
      <c r="G7" t="s">
        <v>451</v>
      </c>
      <c r="H7">
        <v>1</v>
      </c>
    </row>
    <row r="8" spans="1:8" x14ac:dyDescent="0.35">
      <c r="A8" s="25">
        <v>30</v>
      </c>
      <c r="B8" s="21">
        <v>0</v>
      </c>
      <c r="C8" s="21">
        <v>1</v>
      </c>
      <c r="D8" s="21">
        <v>1</v>
      </c>
      <c r="E8" t="s">
        <v>458</v>
      </c>
      <c r="F8" t="s">
        <v>586</v>
      </c>
      <c r="G8" t="s">
        <v>451</v>
      </c>
      <c r="H8">
        <v>8</v>
      </c>
    </row>
    <row r="9" spans="1:8" x14ac:dyDescent="0.35">
      <c r="A9" s="25">
        <v>30</v>
      </c>
      <c r="B9" s="21">
        <v>0</v>
      </c>
      <c r="C9" s="21">
        <v>1</v>
      </c>
      <c r="D9" s="21">
        <v>1</v>
      </c>
      <c r="E9" t="s">
        <v>458</v>
      </c>
      <c r="F9" t="s">
        <v>459</v>
      </c>
      <c r="G9" t="s">
        <v>451</v>
      </c>
      <c r="H9">
        <v>12</v>
      </c>
    </row>
    <row r="10" spans="1:8" x14ac:dyDescent="0.35">
      <c r="A10" s="25">
        <v>30</v>
      </c>
      <c r="B10" s="21">
        <v>0</v>
      </c>
      <c r="C10" s="21">
        <v>1</v>
      </c>
      <c r="D10" s="21">
        <v>1</v>
      </c>
      <c r="E10" t="s">
        <v>460</v>
      </c>
      <c r="F10" t="s">
        <v>580</v>
      </c>
      <c r="G10" t="s">
        <v>451</v>
      </c>
      <c r="H10">
        <v>12</v>
      </c>
    </row>
    <row r="11" spans="1:8" x14ac:dyDescent="0.35">
      <c r="A11" s="25">
        <v>30</v>
      </c>
      <c r="B11" s="21">
        <v>0</v>
      </c>
      <c r="C11" s="21">
        <v>1</v>
      </c>
      <c r="D11" s="21">
        <v>1</v>
      </c>
      <c r="E11" t="s">
        <v>460</v>
      </c>
      <c r="F11" t="s">
        <v>581</v>
      </c>
      <c r="G11" t="s">
        <v>451</v>
      </c>
      <c r="H11">
        <v>17</v>
      </c>
    </row>
    <row r="12" spans="1:8" x14ac:dyDescent="0.35">
      <c r="A12" s="25">
        <v>30</v>
      </c>
      <c r="B12" s="21">
        <v>0</v>
      </c>
      <c r="C12" s="21">
        <v>1</v>
      </c>
      <c r="D12" s="21">
        <v>1</v>
      </c>
      <c r="E12" t="s">
        <v>461</v>
      </c>
      <c r="F12" s="5" t="s">
        <v>462</v>
      </c>
      <c r="G12" t="s">
        <v>451</v>
      </c>
      <c r="H12">
        <v>29</v>
      </c>
    </row>
    <row r="13" spans="1:8" x14ac:dyDescent="0.35">
      <c r="A13" s="25">
        <v>30</v>
      </c>
      <c r="B13" s="21">
        <v>0</v>
      </c>
      <c r="C13" s="21">
        <v>1</v>
      </c>
      <c r="D13" s="21">
        <v>1</v>
      </c>
      <c r="E13" t="s">
        <v>463</v>
      </c>
      <c r="F13" t="s">
        <v>464</v>
      </c>
      <c r="G13" t="s">
        <v>451</v>
      </c>
      <c r="H13">
        <v>11</v>
      </c>
    </row>
    <row r="14" spans="1:8" x14ac:dyDescent="0.35">
      <c r="A14" s="25">
        <v>30</v>
      </c>
      <c r="B14" s="21">
        <v>0</v>
      </c>
      <c r="C14" s="21">
        <v>1</v>
      </c>
      <c r="D14" s="21">
        <v>1</v>
      </c>
      <c r="E14" t="s">
        <v>463</v>
      </c>
      <c r="F14" t="s">
        <v>465</v>
      </c>
      <c r="G14" t="s">
        <v>451</v>
      </c>
      <c r="H14">
        <v>18</v>
      </c>
    </row>
    <row r="15" spans="1:8" x14ac:dyDescent="0.35">
      <c r="A15" s="25">
        <v>30</v>
      </c>
      <c r="B15" s="21">
        <v>0</v>
      </c>
      <c r="C15" s="21">
        <v>1</v>
      </c>
      <c r="D15" s="21">
        <v>1</v>
      </c>
      <c r="E15" t="s">
        <v>466</v>
      </c>
      <c r="F15" t="s">
        <v>577</v>
      </c>
      <c r="G15" t="s">
        <v>451</v>
      </c>
      <c r="H15">
        <v>29</v>
      </c>
    </row>
    <row r="16" spans="1:8" x14ac:dyDescent="0.35">
      <c r="A16" s="25">
        <v>30</v>
      </c>
      <c r="B16" s="21">
        <v>0</v>
      </c>
      <c r="C16" s="21">
        <v>1</v>
      </c>
      <c r="D16" s="2">
        <v>0</v>
      </c>
      <c r="E16" t="s">
        <v>467</v>
      </c>
      <c r="F16" s="35" t="s">
        <v>735</v>
      </c>
      <c r="G16" t="s">
        <v>469</v>
      </c>
    </row>
    <row r="17" spans="1:7" x14ac:dyDescent="0.35">
      <c r="A17" s="25">
        <v>30</v>
      </c>
      <c r="B17" s="21">
        <v>0</v>
      </c>
      <c r="C17" s="21">
        <v>1</v>
      </c>
      <c r="D17" s="2">
        <v>0</v>
      </c>
      <c r="E17" t="s">
        <v>470</v>
      </c>
      <c r="F17" s="35" t="s">
        <v>736</v>
      </c>
      <c r="G17" t="s">
        <v>469</v>
      </c>
    </row>
    <row r="18" spans="1:7" x14ac:dyDescent="0.35">
      <c r="A18" s="25">
        <v>30</v>
      </c>
      <c r="B18" s="21">
        <v>0</v>
      </c>
      <c r="C18" s="21">
        <v>1</v>
      </c>
      <c r="D18" s="2">
        <v>0</v>
      </c>
      <c r="E18" t="s">
        <v>472</v>
      </c>
      <c r="F18" s="35" t="s">
        <v>207</v>
      </c>
      <c r="G18" t="s">
        <v>469</v>
      </c>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C6352-D3C7-41BC-9B41-72BD61468D31}">
  <dimension ref="A1:H14"/>
  <sheetViews>
    <sheetView workbookViewId="0">
      <selection activeCell="E17" sqref="E17"/>
    </sheetView>
  </sheetViews>
  <sheetFormatPr defaultColWidth="8.453125" defaultRowHeight="14.5" x14ac:dyDescent="0.35"/>
  <cols>
    <col min="5" max="5" width="49.81640625" customWidth="1"/>
    <col min="6" max="6" width="41.1796875"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31</v>
      </c>
      <c r="B2" s="21">
        <v>0</v>
      </c>
      <c r="C2" s="21">
        <v>1</v>
      </c>
      <c r="D2" s="21">
        <v>1</v>
      </c>
      <c r="E2" t="s">
        <v>449</v>
      </c>
      <c r="F2" t="s">
        <v>479</v>
      </c>
      <c r="G2" t="s">
        <v>451</v>
      </c>
      <c r="H2">
        <v>22</v>
      </c>
    </row>
    <row r="3" spans="1:8" x14ac:dyDescent="0.35">
      <c r="A3" s="25">
        <v>31</v>
      </c>
      <c r="B3" s="21">
        <v>0</v>
      </c>
      <c r="C3" s="21">
        <v>1</v>
      </c>
      <c r="D3" s="21">
        <v>1</v>
      </c>
      <c r="E3" t="s">
        <v>449</v>
      </c>
      <c r="F3" t="s">
        <v>450</v>
      </c>
      <c r="G3" t="s">
        <v>451</v>
      </c>
      <c r="H3">
        <v>6</v>
      </c>
    </row>
    <row r="4" spans="1:8" x14ac:dyDescent="0.35">
      <c r="A4" s="25">
        <v>31</v>
      </c>
      <c r="B4" s="21">
        <v>0</v>
      </c>
      <c r="C4" s="21">
        <v>1</v>
      </c>
      <c r="D4" s="21">
        <v>1</v>
      </c>
      <c r="E4" t="s">
        <v>449</v>
      </c>
      <c r="F4" t="s">
        <v>452</v>
      </c>
      <c r="G4" t="s">
        <v>451</v>
      </c>
      <c r="H4">
        <v>1</v>
      </c>
    </row>
    <row r="5" spans="1:8" x14ac:dyDescent="0.35">
      <c r="A5" s="25">
        <v>31</v>
      </c>
      <c r="B5" s="21">
        <v>0</v>
      </c>
      <c r="C5" s="21">
        <v>1</v>
      </c>
      <c r="D5" s="21">
        <v>1</v>
      </c>
      <c r="E5" t="s">
        <v>456</v>
      </c>
      <c r="F5" t="s">
        <v>774</v>
      </c>
      <c r="G5" t="s">
        <v>451</v>
      </c>
      <c r="H5">
        <v>29</v>
      </c>
    </row>
    <row r="6" spans="1:8" x14ac:dyDescent="0.35">
      <c r="A6" s="25">
        <v>31</v>
      </c>
      <c r="B6" s="21">
        <v>0</v>
      </c>
      <c r="C6" s="21">
        <v>1</v>
      </c>
      <c r="D6" s="21">
        <v>1</v>
      </c>
      <c r="E6" t="s">
        <v>458</v>
      </c>
      <c r="F6" t="s">
        <v>459</v>
      </c>
      <c r="G6" t="s">
        <v>451</v>
      </c>
      <c r="H6">
        <v>29</v>
      </c>
    </row>
    <row r="7" spans="1:8" x14ac:dyDescent="0.35">
      <c r="A7" s="25">
        <v>31</v>
      </c>
      <c r="B7" s="21">
        <v>0</v>
      </c>
      <c r="C7" s="21">
        <v>1</v>
      </c>
      <c r="D7" s="21">
        <v>1</v>
      </c>
      <c r="E7" t="s">
        <v>460</v>
      </c>
      <c r="F7" t="s">
        <v>459</v>
      </c>
      <c r="G7" t="s">
        <v>451</v>
      </c>
      <c r="H7">
        <v>29</v>
      </c>
    </row>
    <row r="8" spans="1:8" x14ac:dyDescent="0.35">
      <c r="A8" s="25">
        <v>31</v>
      </c>
      <c r="B8" s="21">
        <v>0</v>
      </c>
      <c r="C8" s="21">
        <v>1</v>
      </c>
      <c r="D8" s="21">
        <v>1</v>
      </c>
      <c r="E8" t="s">
        <v>461</v>
      </c>
      <c r="F8" s="5" t="s">
        <v>462</v>
      </c>
      <c r="G8" t="s">
        <v>451</v>
      </c>
      <c r="H8">
        <v>29</v>
      </c>
    </row>
    <row r="9" spans="1:8" x14ac:dyDescent="0.35">
      <c r="A9" s="25">
        <v>31</v>
      </c>
      <c r="B9" s="21">
        <v>0</v>
      </c>
      <c r="C9" s="21">
        <v>1</v>
      </c>
      <c r="D9" s="21">
        <v>1</v>
      </c>
      <c r="E9" t="s">
        <v>463</v>
      </c>
      <c r="F9" t="s">
        <v>464</v>
      </c>
      <c r="G9" t="s">
        <v>451</v>
      </c>
      <c r="H9">
        <v>11</v>
      </c>
    </row>
    <row r="10" spans="1:8" x14ac:dyDescent="0.35">
      <c r="A10" s="25">
        <v>31</v>
      </c>
      <c r="B10" s="21">
        <v>0</v>
      </c>
      <c r="C10" s="21">
        <v>1</v>
      </c>
      <c r="D10" s="21">
        <v>1</v>
      </c>
      <c r="E10" t="s">
        <v>463</v>
      </c>
      <c r="F10" t="s">
        <v>465</v>
      </c>
      <c r="G10" t="s">
        <v>451</v>
      </c>
      <c r="H10">
        <v>18</v>
      </c>
    </row>
    <row r="11" spans="1:8" x14ac:dyDescent="0.35">
      <c r="A11" s="25">
        <v>31</v>
      </c>
      <c r="B11" s="21">
        <v>0</v>
      </c>
      <c r="C11" s="21">
        <v>1</v>
      </c>
      <c r="D11" s="21">
        <v>1</v>
      </c>
      <c r="E11" t="s">
        <v>466</v>
      </c>
      <c r="F11" t="s">
        <v>577</v>
      </c>
      <c r="G11" t="s">
        <v>451</v>
      </c>
      <c r="H11">
        <v>29</v>
      </c>
    </row>
    <row r="12" spans="1:8" x14ac:dyDescent="0.35">
      <c r="A12" s="25">
        <v>31</v>
      </c>
      <c r="B12" s="21">
        <v>0</v>
      </c>
      <c r="C12" s="21">
        <v>1</v>
      </c>
      <c r="D12" s="2">
        <v>0</v>
      </c>
      <c r="E12" t="s">
        <v>472</v>
      </c>
      <c r="F12" s="35" t="s">
        <v>210</v>
      </c>
      <c r="G12" t="s">
        <v>469</v>
      </c>
    </row>
    <row r="13" spans="1:8" x14ac:dyDescent="0.35">
      <c r="A13" s="25">
        <v>31</v>
      </c>
      <c r="B13" s="21">
        <v>0</v>
      </c>
      <c r="C13" s="21">
        <v>1</v>
      </c>
      <c r="D13" s="21">
        <v>1</v>
      </c>
      <c r="E13" t="s">
        <v>474</v>
      </c>
      <c r="F13" s="5" t="s">
        <v>462</v>
      </c>
      <c r="G13" t="s">
        <v>451</v>
      </c>
      <c r="H13">
        <v>29</v>
      </c>
    </row>
    <row r="14" spans="1:8" x14ac:dyDescent="0.35">
      <c r="A14" s="25">
        <v>31</v>
      </c>
      <c r="B14" s="21">
        <v>0</v>
      </c>
      <c r="C14" s="21">
        <v>1</v>
      </c>
      <c r="D14" s="21">
        <v>1</v>
      </c>
      <c r="E14" t="s">
        <v>475</v>
      </c>
      <c r="F14" t="s">
        <v>478</v>
      </c>
      <c r="G14" t="s">
        <v>451</v>
      </c>
      <c r="H14">
        <v>29</v>
      </c>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A27CC-6329-4017-AEAD-E2AAC8CF6751}">
  <dimension ref="A1:H64"/>
  <sheetViews>
    <sheetView workbookViewId="0">
      <selection activeCell="G34" sqref="G34"/>
    </sheetView>
  </sheetViews>
  <sheetFormatPr defaultColWidth="8.453125" defaultRowHeight="14.5" x14ac:dyDescent="0.35"/>
  <cols>
    <col min="5" max="5" width="39.1796875" customWidth="1"/>
    <col min="6" max="6" width="37.453125" customWidth="1"/>
    <col min="7" max="7" width="32"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32</v>
      </c>
      <c r="B2" s="21">
        <v>0</v>
      </c>
      <c r="C2" s="21">
        <v>1</v>
      </c>
      <c r="D2" s="21">
        <v>1</v>
      </c>
      <c r="E2" t="s">
        <v>449</v>
      </c>
      <c r="F2" t="s">
        <v>479</v>
      </c>
      <c r="G2" t="s">
        <v>451</v>
      </c>
      <c r="H2">
        <v>7</v>
      </c>
    </row>
    <row r="3" spans="1:8" x14ac:dyDescent="0.35">
      <c r="A3" s="25">
        <v>32</v>
      </c>
      <c r="B3" s="21">
        <v>0</v>
      </c>
      <c r="C3" s="21">
        <v>1</v>
      </c>
      <c r="D3" s="21">
        <v>1</v>
      </c>
      <c r="E3" t="s">
        <v>449</v>
      </c>
      <c r="F3" t="s">
        <v>450</v>
      </c>
      <c r="G3" t="s">
        <v>451</v>
      </c>
      <c r="H3">
        <v>5</v>
      </c>
    </row>
    <row r="4" spans="1:8" x14ac:dyDescent="0.35">
      <c r="A4" s="25">
        <v>32</v>
      </c>
      <c r="B4" s="21">
        <v>0</v>
      </c>
      <c r="C4" s="21">
        <v>1</v>
      </c>
      <c r="D4" s="21">
        <v>1</v>
      </c>
      <c r="E4" t="s">
        <v>449</v>
      </c>
      <c r="F4" t="s">
        <v>452</v>
      </c>
      <c r="G4" t="s">
        <v>451</v>
      </c>
      <c r="H4">
        <v>9</v>
      </c>
    </row>
    <row r="5" spans="1:8" x14ac:dyDescent="0.35">
      <c r="A5" s="25">
        <v>32</v>
      </c>
      <c r="B5" s="21">
        <v>0</v>
      </c>
      <c r="C5" s="21">
        <v>1</v>
      </c>
      <c r="D5" s="21">
        <v>1</v>
      </c>
      <c r="E5" t="s">
        <v>449</v>
      </c>
      <c r="F5" t="s">
        <v>453</v>
      </c>
      <c r="G5" t="s">
        <v>451</v>
      </c>
      <c r="H5">
        <v>15</v>
      </c>
    </row>
    <row r="6" spans="1:8" x14ac:dyDescent="0.35">
      <c r="A6" s="25">
        <v>32</v>
      </c>
      <c r="B6" s="21">
        <v>0</v>
      </c>
      <c r="C6" s="21">
        <v>1</v>
      </c>
      <c r="D6" s="21">
        <v>1</v>
      </c>
      <c r="E6" t="s">
        <v>449</v>
      </c>
      <c r="F6" t="s">
        <v>454</v>
      </c>
      <c r="G6" t="s">
        <v>451</v>
      </c>
      <c r="H6">
        <v>3</v>
      </c>
    </row>
    <row r="7" spans="1:8" x14ac:dyDescent="0.35">
      <c r="A7" s="25">
        <v>32</v>
      </c>
      <c r="B7" s="2">
        <v>0</v>
      </c>
      <c r="C7" s="21">
        <v>1</v>
      </c>
      <c r="D7" s="21">
        <v>1</v>
      </c>
      <c r="E7" t="s">
        <v>449</v>
      </c>
      <c r="F7" t="s">
        <v>480</v>
      </c>
      <c r="G7" t="s">
        <v>451</v>
      </c>
      <c r="H7">
        <v>43</v>
      </c>
    </row>
    <row r="8" spans="1:8" x14ac:dyDescent="0.35">
      <c r="A8" s="25">
        <v>32</v>
      </c>
      <c r="B8" s="21">
        <v>0</v>
      </c>
      <c r="C8" s="21">
        <v>1</v>
      </c>
      <c r="D8" s="21">
        <v>1</v>
      </c>
      <c r="E8" t="s">
        <v>456</v>
      </c>
      <c r="F8" t="s">
        <v>561</v>
      </c>
      <c r="G8" t="s">
        <v>451</v>
      </c>
      <c r="H8" t="s">
        <v>775</v>
      </c>
    </row>
    <row r="9" spans="1:8" x14ac:dyDescent="0.35">
      <c r="A9" s="25">
        <v>32</v>
      </c>
      <c r="B9" s="21">
        <v>0</v>
      </c>
      <c r="C9" s="21">
        <v>1</v>
      </c>
      <c r="D9" s="21">
        <v>1</v>
      </c>
      <c r="E9" t="s">
        <v>456</v>
      </c>
      <c r="F9" t="s">
        <v>747</v>
      </c>
      <c r="G9" t="s">
        <v>451</v>
      </c>
      <c r="H9" t="s">
        <v>775</v>
      </c>
    </row>
    <row r="10" spans="1:8" x14ac:dyDescent="0.35">
      <c r="A10" s="25">
        <v>32</v>
      </c>
      <c r="B10" s="21">
        <v>0</v>
      </c>
      <c r="C10" s="21">
        <v>1</v>
      </c>
      <c r="D10" s="21">
        <v>1</v>
      </c>
      <c r="E10" t="s">
        <v>456</v>
      </c>
      <c r="F10" t="s">
        <v>487</v>
      </c>
      <c r="G10" t="s">
        <v>451</v>
      </c>
      <c r="H10" t="s">
        <v>775</v>
      </c>
    </row>
    <row r="11" spans="1:8" x14ac:dyDescent="0.35">
      <c r="A11" s="25">
        <v>32</v>
      </c>
      <c r="B11" s="21">
        <v>0</v>
      </c>
      <c r="C11" s="21">
        <v>1</v>
      </c>
      <c r="D11" s="21">
        <v>1</v>
      </c>
      <c r="E11" t="s">
        <v>456</v>
      </c>
      <c r="F11" t="s">
        <v>743</v>
      </c>
      <c r="G11" t="s">
        <v>451</v>
      </c>
      <c r="H11" t="s">
        <v>775</v>
      </c>
    </row>
    <row r="12" spans="1:8" x14ac:dyDescent="0.35">
      <c r="A12" s="25">
        <v>32</v>
      </c>
      <c r="B12" s="21">
        <v>0</v>
      </c>
      <c r="C12" s="21">
        <v>1</v>
      </c>
      <c r="D12" s="21">
        <v>1</v>
      </c>
      <c r="E12" t="s">
        <v>456</v>
      </c>
      <c r="F12" t="s">
        <v>776</v>
      </c>
      <c r="G12" t="s">
        <v>451</v>
      </c>
      <c r="H12" t="s">
        <v>775</v>
      </c>
    </row>
    <row r="13" spans="1:8" x14ac:dyDescent="0.35">
      <c r="A13" s="25">
        <v>32</v>
      </c>
      <c r="B13" s="21">
        <v>0</v>
      </c>
      <c r="C13" s="21">
        <v>1</v>
      </c>
      <c r="D13" s="21">
        <v>1</v>
      </c>
      <c r="E13" t="s">
        <v>456</v>
      </c>
      <c r="F13" t="s">
        <v>777</v>
      </c>
      <c r="G13" t="s">
        <v>451</v>
      </c>
      <c r="H13" t="s">
        <v>775</v>
      </c>
    </row>
    <row r="14" spans="1:8" x14ac:dyDescent="0.35">
      <c r="A14" s="25">
        <v>32</v>
      </c>
      <c r="B14" s="21">
        <v>0</v>
      </c>
      <c r="C14" s="21">
        <v>1</v>
      </c>
      <c r="D14" s="21">
        <v>1</v>
      </c>
      <c r="E14" t="s">
        <v>456</v>
      </c>
      <c r="F14" t="s">
        <v>688</v>
      </c>
      <c r="G14" t="s">
        <v>451</v>
      </c>
      <c r="H14" t="s">
        <v>775</v>
      </c>
    </row>
    <row r="15" spans="1:8" x14ac:dyDescent="0.35">
      <c r="A15" s="25">
        <v>32</v>
      </c>
      <c r="B15" s="21">
        <v>0</v>
      </c>
      <c r="C15" s="21">
        <v>1</v>
      </c>
      <c r="D15" s="21">
        <v>1</v>
      </c>
      <c r="E15" t="s">
        <v>456</v>
      </c>
      <c r="F15" t="s">
        <v>614</v>
      </c>
      <c r="G15" t="s">
        <v>451</v>
      </c>
      <c r="H15" t="s">
        <v>775</v>
      </c>
    </row>
    <row r="16" spans="1:8" x14ac:dyDescent="0.35">
      <c r="A16" s="25">
        <v>32</v>
      </c>
      <c r="B16" s="21">
        <v>0</v>
      </c>
      <c r="C16" s="21">
        <v>1</v>
      </c>
      <c r="D16" s="21">
        <v>1</v>
      </c>
      <c r="E16" t="s">
        <v>456</v>
      </c>
      <c r="F16" t="s">
        <v>560</v>
      </c>
      <c r="G16" t="s">
        <v>451</v>
      </c>
      <c r="H16" t="s">
        <v>775</v>
      </c>
    </row>
    <row r="17" spans="1:8" x14ac:dyDescent="0.35">
      <c r="A17" s="25">
        <v>32</v>
      </c>
      <c r="B17" s="21">
        <v>0</v>
      </c>
      <c r="C17" s="21">
        <v>1</v>
      </c>
      <c r="D17" s="21">
        <v>1</v>
      </c>
      <c r="E17" t="s">
        <v>456</v>
      </c>
      <c r="F17" t="s">
        <v>778</v>
      </c>
      <c r="G17" t="s">
        <v>451</v>
      </c>
      <c r="H17" t="s">
        <v>775</v>
      </c>
    </row>
    <row r="18" spans="1:8" x14ac:dyDescent="0.35">
      <c r="A18" s="25">
        <v>32</v>
      </c>
      <c r="B18" s="21">
        <v>0</v>
      </c>
      <c r="C18" s="21">
        <v>1</v>
      </c>
      <c r="D18" s="21">
        <v>1</v>
      </c>
      <c r="E18" t="s">
        <v>458</v>
      </c>
      <c r="F18" t="s">
        <v>459</v>
      </c>
      <c r="G18" t="s">
        <v>451</v>
      </c>
      <c r="H18">
        <v>83</v>
      </c>
    </row>
    <row r="19" spans="1:8" x14ac:dyDescent="0.35">
      <c r="A19" s="25">
        <v>32</v>
      </c>
      <c r="B19" s="21">
        <v>0</v>
      </c>
      <c r="C19" s="21">
        <v>1</v>
      </c>
      <c r="D19" s="21">
        <v>1</v>
      </c>
      <c r="E19" t="s">
        <v>460</v>
      </c>
      <c r="F19" t="s">
        <v>459</v>
      </c>
      <c r="G19" t="s">
        <v>451</v>
      </c>
      <c r="H19">
        <v>83</v>
      </c>
    </row>
    <row r="20" spans="1:8" x14ac:dyDescent="0.35">
      <c r="A20" s="25">
        <v>32</v>
      </c>
      <c r="B20" s="21">
        <v>0</v>
      </c>
      <c r="C20" s="21">
        <v>1</v>
      </c>
      <c r="D20" s="21">
        <v>1</v>
      </c>
      <c r="E20" t="s">
        <v>461</v>
      </c>
      <c r="F20" s="5" t="s">
        <v>462</v>
      </c>
      <c r="G20" t="s">
        <v>451</v>
      </c>
      <c r="H20">
        <v>83</v>
      </c>
    </row>
    <row r="21" spans="1:8" x14ac:dyDescent="0.35">
      <c r="A21" s="25">
        <v>32</v>
      </c>
      <c r="B21" s="21">
        <v>0</v>
      </c>
      <c r="C21" s="21">
        <v>1</v>
      </c>
      <c r="D21" s="21">
        <v>1</v>
      </c>
      <c r="E21" t="s">
        <v>463</v>
      </c>
      <c r="F21" t="s">
        <v>464</v>
      </c>
      <c r="G21" t="s">
        <v>451</v>
      </c>
      <c r="H21">
        <v>27</v>
      </c>
    </row>
    <row r="22" spans="1:8" x14ac:dyDescent="0.35">
      <c r="A22" s="25">
        <v>32</v>
      </c>
      <c r="B22" s="21">
        <v>0</v>
      </c>
      <c r="C22" s="21">
        <v>1</v>
      </c>
      <c r="D22" s="21">
        <v>1</v>
      </c>
      <c r="E22" t="s">
        <v>463</v>
      </c>
      <c r="F22" t="s">
        <v>465</v>
      </c>
      <c r="G22" t="s">
        <v>451</v>
      </c>
      <c r="H22">
        <v>56</v>
      </c>
    </row>
    <row r="23" spans="1:8" x14ac:dyDescent="0.35">
      <c r="A23" s="25">
        <v>32</v>
      </c>
      <c r="B23" s="21">
        <v>0</v>
      </c>
      <c r="C23" s="21">
        <v>1</v>
      </c>
      <c r="D23" s="21">
        <v>1</v>
      </c>
      <c r="E23" t="s">
        <v>677</v>
      </c>
      <c r="F23" t="s">
        <v>482</v>
      </c>
      <c r="G23" t="s">
        <v>451</v>
      </c>
      <c r="H23">
        <v>60</v>
      </c>
    </row>
    <row r="24" spans="1:8" x14ac:dyDescent="0.35">
      <c r="A24" s="25">
        <v>32</v>
      </c>
      <c r="B24" s="21">
        <v>0</v>
      </c>
      <c r="C24" s="21">
        <v>1</v>
      </c>
      <c r="D24" s="21">
        <v>1</v>
      </c>
      <c r="E24" t="s">
        <v>677</v>
      </c>
      <c r="F24" t="s">
        <v>706</v>
      </c>
      <c r="G24" t="s">
        <v>451</v>
      </c>
      <c r="H24">
        <v>13</v>
      </c>
    </row>
    <row r="25" spans="1:8" x14ac:dyDescent="0.35">
      <c r="A25" s="25">
        <v>32</v>
      </c>
      <c r="B25" s="21">
        <v>0</v>
      </c>
      <c r="C25" s="21">
        <v>1</v>
      </c>
      <c r="D25" s="21">
        <v>1</v>
      </c>
      <c r="E25" t="s">
        <v>677</v>
      </c>
      <c r="F25" t="s">
        <v>779</v>
      </c>
      <c r="G25" t="s">
        <v>451</v>
      </c>
      <c r="H25">
        <v>4</v>
      </c>
    </row>
    <row r="26" spans="1:8" x14ac:dyDescent="0.35">
      <c r="A26" s="25">
        <v>32</v>
      </c>
      <c r="B26" s="21">
        <v>0</v>
      </c>
      <c r="C26" s="21">
        <v>1</v>
      </c>
      <c r="D26" s="21">
        <v>1</v>
      </c>
      <c r="E26" t="s">
        <v>677</v>
      </c>
      <c r="F26" t="s">
        <v>649</v>
      </c>
      <c r="G26" t="s">
        <v>451</v>
      </c>
      <c r="H26">
        <v>5</v>
      </c>
    </row>
    <row r="27" spans="1:8" x14ac:dyDescent="0.35">
      <c r="A27" s="25">
        <v>32</v>
      </c>
      <c r="B27" s="21">
        <v>0</v>
      </c>
      <c r="C27" s="21">
        <v>1</v>
      </c>
      <c r="D27" s="21">
        <v>1</v>
      </c>
      <c r="E27" t="s">
        <v>677</v>
      </c>
      <c r="F27" t="s">
        <v>758</v>
      </c>
      <c r="G27" t="s">
        <v>451</v>
      </c>
      <c r="H27">
        <v>3</v>
      </c>
    </row>
    <row r="28" spans="1:8" x14ac:dyDescent="0.35">
      <c r="A28" s="25">
        <v>32</v>
      </c>
      <c r="B28" s="21">
        <v>0</v>
      </c>
      <c r="C28" s="21">
        <v>1</v>
      </c>
      <c r="D28" s="21">
        <v>1</v>
      </c>
      <c r="E28" t="s">
        <v>677</v>
      </c>
      <c r="F28" t="s">
        <v>780</v>
      </c>
      <c r="G28" t="s">
        <v>451</v>
      </c>
      <c r="H28">
        <v>3</v>
      </c>
    </row>
    <row r="29" spans="1:8" x14ac:dyDescent="0.35">
      <c r="A29" s="25">
        <v>32</v>
      </c>
      <c r="B29" s="21">
        <v>0</v>
      </c>
      <c r="C29" s="21">
        <v>1</v>
      </c>
      <c r="D29" s="21">
        <v>1</v>
      </c>
      <c r="E29" t="s">
        <v>677</v>
      </c>
      <c r="F29" t="s">
        <v>781</v>
      </c>
      <c r="G29" t="s">
        <v>451</v>
      </c>
      <c r="H29">
        <v>2</v>
      </c>
    </row>
    <row r="30" spans="1:8" x14ac:dyDescent="0.35">
      <c r="A30" s="25">
        <v>32</v>
      </c>
      <c r="B30" s="21">
        <v>0</v>
      </c>
      <c r="C30" s="21">
        <v>1</v>
      </c>
      <c r="D30" s="21">
        <v>1</v>
      </c>
      <c r="E30" t="s">
        <v>677</v>
      </c>
      <c r="F30" t="s">
        <v>782</v>
      </c>
      <c r="G30" t="s">
        <v>451</v>
      </c>
      <c r="H30">
        <v>2</v>
      </c>
    </row>
    <row r="31" spans="1:8" x14ac:dyDescent="0.35">
      <c r="A31" s="25">
        <v>32</v>
      </c>
      <c r="B31" s="21">
        <v>0</v>
      </c>
      <c r="C31" s="21">
        <v>1</v>
      </c>
      <c r="D31" s="21">
        <v>1</v>
      </c>
      <c r="E31" t="s">
        <v>677</v>
      </c>
      <c r="F31" t="s">
        <v>783</v>
      </c>
      <c r="G31" t="s">
        <v>451</v>
      </c>
      <c r="H31">
        <v>2</v>
      </c>
    </row>
    <row r="32" spans="1:8" x14ac:dyDescent="0.35">
      <c r="A32" s="25">
        <v>32</v>
      </c>
      <c r="B32" s="21">
        <v>0</v>
      </c>
      <c r="C32" s="21">
        <v>1</v>
      </c>
      <c r="D32" s="21">
        <v>1</v>
      </c>
      <c r="E32" t="s">
        <v>677</v>
      </c>
      <c r="F32" t="s">
        <v>784</v>
      </c>
      <c r="G32" t="s">
        <v>451</v>
      </c>
      <c r="H32">
        <v>2</v>
      </c>
    </row>
    <row r="33" spans="1:8" x14ac:dyDescent="0.35">
      <c r="A33" s="25">
        <v>32</v>
      </c>
      <c r="B33" s="21">
        <v>0</v>
      </c>
      <c r="C33" s="21">
        <v>1</v>
      </c>
      <c r="D33" s="21">
        <v>1</v>
      </c>
      <c r="E33" t="s">
        <v>677</v>
      </c>
      <c r="F33" t="s">
        <v>785</v>
      </c>
      <c r="G33" t="s">
        <v>451</v>
      </c>
      <c r="H33">
        <v>2</v>
      </c>
    </row>
    <row r="34" spans="1:8" x14ac:dyDescent="0.35">
      <c r="A34" s="25">
        <v>32</v>
      </c>
      <c r="B34" s="21">
        <v>0</v>
      </c>
      <c r="C34" s="21">
        <v>1</v>
      </c>
      <c r="D34" s="21">
        <v>1</v>
      </c>
      <c r="E34" t="s">
        <v>677</v>
      </c>
      <c r="F34" t="s">
        <v>786</v>
      </c>
      <c r="G34" t="s">
        <v>451</v>
      </c>
      <c r="H34">
        <v>2</v>
      </c>
    </row>
    <row r="35" spans="1:8" x14ac:dyDescent="0.35">
      <c r="A35" s="25">
        <v>32</v>
      </c>
      <c r="B35" s="21">
        <v>0</v>
      </c>
      <c r="C35" s="21">
        <v>1</v>
      </c>
      <c r="D35" s="21">
        <v>1</v>
      </c>
      <c r="E35" t="s">
        <v>677</v>
      </c>
      <c r="F35" t="s">
        <v>787</v>
      </c>
      <c r="G35" t="s">
        <v>451</v>
      </c>
      <c r="H35">
        <v>2</v>
      </c>
    </row>
    <row r="36" spans="1:8" x14ac:dyDescent="0.35">
      <c r="A36" s="25">
        <v>32</v>
      </c>
      <c r="B36" s="21">
        <v>0</v>
      </c>
      <c r="C36" s="21">
        <v>1</v>
      </c>
      <c r="D36" s="21">
        <v>1</v>
      </c>
      <c r="E36" t="s">
        <v>677</v>
      </c>
      <c r="F36" t="s">
        <v>788</v>
      </c>
      <c r="G36" t="s">
        <v>451</v>
      </c>
      <c r="H36">
        <v>1</v>
      </c>
    </row>
    <row r="37" spans="1:8" x14ac:dyDescent="0.35">
      <c r="A37" s="25">
        <v>32</v>
      </c>
      <c r="B37" s="21">
        <v>0</v>
      </c>
      <c r="C37" s="21">
        <v>1</v>
      </c>
      <c r="D37" s="21">
        <v>1</v>
      </c>
      <c r="E37" t="s">
        <v>677</v>
      </c>
      <c r="F37" t="s">
        <v>789</v>
      </c>
      <c r="G37" t="s">
        <v>451</v>
      </c>
      <c r="H37">
        <v>1</v>
      </c>
    </row>
    <row r="38" spans="1:8" x14ac:dyDescent="0.35">
      <c r="A38" s="25">
        <v>32</v>
      </c>
      <c r="B38" s="21">
        <v>0</v>
      </c>
      <c r="C38" s="21">
        <v>1</v>
      </c>
      <c r="D38" s="21">
        <v>1</v>
      </c>
      <c r="E38" t="s">
        <v>677</v>
      </c>
      <c r="F38" t="s">
        <v>541</v>
      </c>
      <c r="G38" t="s">
        <v>451</v>
      </c>
      <c r="H38">
        <v>1</v>
      </c>
    </row>
    <row r="39" spans="1:8" x14ac:dyDescent="0.35">
      <c r="A39" s="25">
        <v>32</v>
      </c>
      <c r="B39" s="21">
        <v>0</v>
      </c>
      <c r="C39" s="21">
        <v>1</v>
      </c>
      <c r="D39" s="21">
        <v>1</v>
      </c>
      <c r="E39" t="s">
        <v>677</v>
      </c>
      <c r="F39" t="s">
        <v>781</v>
      </c>
      <c r="G39" t="s">
        <v>451</v>
      </c>
      <c r="H39">
        <v>1</v>
      </c>
    </row>
    <row r="40" spans="1:8" x14ac:dyDescent="0.35">
      <c r="A40" s="25">
        <v>32</v>
      </c>
      <c r="B40" s="21">
        <v>0</v>
      </c>
      <c r="C40" s="21">
        <v>1</v>
      </c>
      <c r="D40" s="21">
        <v>1</v>
      </c>
      <c r="E40" t="s">
        <v>677</v>
      </c>
      <c r="F40" t="s">
        <v>572</v>
      </c>
      <c r="G40" t="s">
        <v>451</v>
      </c>
      <c r="H40">
        <v>1</v>
      </c>
    </row>
    <row r="41" spans="1:8" x14ac:dyDescent="0.35">
      <c r="A41" s="25">
        <v>32</v>
      </c>
      <c r="B41" s="21">
        <v>0</v>
      </c>
      <c r="C41" s="21">
        <v>1</v>
      </c>
      <c r="D41" s="21">
        <v>1</v>
      </c>
      <c r="E41" t="s">
        <v>677</v>
      </c>
      <c r="F41" t="s">
        <v>790</v>
      </c>
      <c r="G41" t="s">
        <v>451</v>
      </c>
      <c r="H41">
        <v>1</v>
      </c>
    </row>
    <row r="42" spans="1:8" x14ac:dyDescent="0.35">
      <c r="A42" s="25">
        <v>32</v>
      </c>
      <c r="B42" s="21">
        <v>0</v>
      </c>
      <c r="C42" s="21">
        <v>1</v>
      </c>
      <c r="D42" s="21">
        <v>1</v>
      </c>
      <c r="E42" t="s">
        <v>677</v>
      </c>
      <c r="F42" t="s">
        <v>791</v>
      </c>
      <c r="G42" t="s">
        <v>451</v>
      </c>
      <c r="H42">
        <v>1</v>
      </c>
    </row>
    <row r="43" spans="1:8" x14ac:dyDescent="0.35">
      <c r="A43" s="25">
        <v>32</v>
      </c>
      <c r="B43" s="21">
        <v>0</v>
      </c>
      <c r="C43" s="21">
        <v>1</v>
      </c>
      <c r="D43" s="21">
        <v>1</v>
      </c>
      <c r="E43" t="s">
        <v>677</v>
      </c>
      <c r="F43" t="s">
        <v>792</v>
      </c>
      <c r="G43" t="s">
        <v>451</v>
      </c>
      <c r="H43">
        <v>1</v>
      </c>
    </row>
    <row r="44" spans="1:8" x14ac:dyDescent="0.35">
      <c r="A44" s="25">
        <v>32</v>
      </c>
      <c r="B44" s="21">
        <v>0</v>
      </c>
      <c r="C44" s="21">
        <v>1</v>
      </c>
      <c r="D44" s="21">
        <v>1</v>
      </c>
      <c r="E44" t="s">
        <v>677</v>
      </c>
      <c r="F44" t="s">
        <v>793</v>
      </c>
      <c r="G44" t="s">
        <v>451</v>
      </c>
      <c r="H44">
        <v>1</v>
      </c>
    </row>
    <row r="45" spans="1:8" x14ac:dyDescent="0.35">
      <c r="A45" s="25">
        <v>32</v>
      </c>
      <c r="B45" s="21">
        <v>0</v>
      </c>
      <c r="C45" s="21">
        <v>1</v>
      </c>
      <c r="D45" s="21">
        <v>1</v>
      </c>
      <c r="E45" t="s">
        <v>677</v>
      </c>
      <c r="F45" t="s">
        <v>794</v>
      </c>
      <c r="G45" t="s">
        <v>451</v>
      </c>
      <c r="H45">
        <v>1</v>
      </c>
    </row>
    <row r="46" spans="1:8" x14ac:dyDescent="0.35">
      <c r="A46" s="25">
        <v>32</v>
      </c>
      <c r="B46" s="21">
        <v>0</v>
      </c>
      <c r="C46" s="21">
        <v>1</v>
      </c>
      <c r="D46" s="21">
        <v>1</v>
      </c>
      <c r="E46" t="s">
        <v>677</v>
      </c>
      <c r="F46" t="s">
        <v>755</v>
      </c>
      <c r="G46" t="s">
        <v>451</v>
      </c>
      <c r="H46">
        <v>1</v>
      </c>
    </row>
    <row r="47" spans="1:8" x14ac:dyDescent="0.35">
      <c r="A47" s="25">
        <v>32</v>
      </c>
      <c r="B47" s="21">
        <v>0</v>
      </c>
      <c r="C47" s="21">
        <v>1</v>
      </c>
      <c r="D47" s="21">
        <v>1</v>
      </c>
      <c r="E47" t="s">
        <v>677</v>
      </c>
      <c r="F47" t="s">
        <v>795</v>
      </c>
      <c r="G47" t="s">
        <v>451</v>
      </c>
      <c r="H47">
        <v>1</v>
      </c>
    </row>
    <row r="48" spans="1:8" x14ac:dyDescent="0.35">
      <c r="A48" s="25">
        <v>32</v>
      </c>
      <c r="B48" s="21">
        <v>0</v>
      </c>
      <c r="C48" s="21">
        <v>1</v>
      </c>
      <c r="D48" s="21">
        <v>1</v>
      </c>
      <c r="E48" t="s">
        <v>677</v>
      </c>
      <c r="F48" t="s">
        <v>796</v>
      </c>
      <c r="G48" t="s">
        <v>451</v>
      </c>
      <c r="H48">
        <v>1</v>
      </c>
    </row>
    <row r="49" spans="1:8" x14ac:dyDescent="0.35">
      <c r="A49" s="25">
        <v>32</v>
      </c>
      <c r="B49" s="21">
        <v>0</v>
      </c>
      <c r="C49" s="21">
        <v>1</v>
      </c>
      <c r="D49" s="21">
        <v>1</v>
      </c>
      <c r="E49" t="s">
        <v>677</v>
      </c>
      <c r="F49" t="s">
        <v>797</v>
      </c>
      <c r="G49" t="s">
        <v>451</v>
      </c>
      <c r="H49">
        <v>1</v>
      </c>
    </row>
    <row r="50" spans="1:8" x14ac:dyDescent="0.35">
      <c r="A50" s="25">
        <v>32</v>
      </c>
      <c r="B50" s="21">
        <v>0</v>
      </c>
      <c r="C50" s="21">
        <v>1</v>
      </c>
      <c r="D50" s="21">
        <v>1</v>
      </c>
      <c r="E50" t="s">
        <v>677</v>
      </c>
      <c r="F50" t="s">
        <v>690</v>
      </c>
      <c r="G50" t="s">
        <v>451</v>
      </c>
      <c r="H50">
        <v>1</v>
      </c>
    </row>
    <row r="51" spans="1:8" x14ac:dyDescent="0.35">
      <c r="A51" s="25">
        <v>32</v>
      </c>
      <c r="B51" s="21">
        <v>0</v>
      </c>
      <c r="C51" s="21">
        <v>1</v>
      </c>
      <c r="D51" s="21">
        <v>1</v>
      </c>
      <c r="E51" t="s">
        <v>677</v>
      </c>
      <c r="F51" t="s">
        <v>798</v>
      </c>
      <c r="G51" t="s">
        <v>451</v>
      </c>
      <c r="H51">
        <v>1</v>
      </c>
    </row>
    <row r="52" spans="1:8" x14ac:dyDescent="0.35">
      <c r="A52" s="25">
        <v>32</v>
      </c>
      <c r="B52" s="21">
        <v>0</v>
      </c>
      <c r="C52" s="21">
        <v>1</v>
      </c>
      <c r="D52" s="21">
        <v>1</v>
      </c>
      <c r="E52" t="s">
        <v>677</v>
      </c>
      <c r="F52" t="s">
        <v>799</v>
      </c>
      <c r="G52" t="s">
        <v>451</v>
      </c>
      <c r="H52">
        <v>1</v>
      </c>
    </row>
    <row r="53" spans="1:8" x14ac:dyDescent="0.35">
      <c r="A53" s="25">
        <v>32</v>
      </c>
      <c r="B53" s="21">
        <v>0</v>
      </c>
      <c r="C53" s="21">
        <v>1</v>
      </c>
      <c r="D53" s="21">
        <v>1</v>
      </c>
      <c r="E53" t="s">
        <v>677</v>
      </c>
      <c r="F53" t="s">
        <v>800</v>
      </c>
      <c r="G53" t="s">
        <v>451</v>
      </c>
      <c r="H53">
        <v>1</v>
      </c>
    </row>
    <row r="54" spans="1:8" x14ac:dyDescent="0.35">
      <c r="A54" s="25">
        <v>32</v>
      </c>
      <c r="B54" s="21">
        <v>0</v>
      </c>
      <c r="C54" s="21">
        <v>1</v>
      </c>
      <c r="D54" s="21">
        <v>1</v>
      </c>
      <c r="E54" t="s">
        <v>677</v>
      </c>
      <c r="F54" t="s">
        <v>801</v>
      </c>
      <c r="G54" t="s">
        <v>451</v>
      </c>
      <c r="H54">
        <v>1</v>
      </c>
    </row>
    <row r="55" spans="1:8" x14ac:dyDescent="0.35">
      <c r="A55" s="25">
        <v>32</v>
      </c>
      <c r="B55" s="21">
        <v>0</v>
      </c>
      <c r="C55" s="21">
        <v>1</v>
      </c>
      <c r="D55" s="2">
        <v>0</v>
      </c>
      <c r="E55" t="s">
        <v>639</v>
      </c>
      <c r="F55" t="s">
        <v>802</v>
      </c>
      <c r="G55" t="s">
        <v>469</v>
      </c>
    </row>
    <row r="56" spans="1:8" x14ac:dyDescent="0.35">
      <c r="A56" s="25">
        <v>32</v>
      </c>
      <c r="B56" s="21">
        <v>0</v>
      </c>
      <c r="C56" s="21">
        <v>1</v>
      </c>
      <c r="D56" s="2">
        <v>0</v>
      </c>
      <c r="E56" t="s">
        <v>467</v>
      </c>
      <c r="F56" s="35" t="s">
        <v>803</v>
      </c>
      <c r="G56" t="s">
        <v>469</v>
      </c>
    </row>
    <row r="57" spans="1:8" x14ac:dyDescent="0.35">
      <c r="A57" s="25">
        <v>32</v>
      </c>
      <c r="B57" s="21">
        <v>0</v>
      </c>
      <c r="C57" s="21">
        <v>1</v>
      </c>
      <c r="D57" s="2">
        <v>0</v>
      </c>
      <c r="E57" t="s">
        <v>470</v>
      </c>
      <c r="F57" s="35" t="s">
        <v>804</v>
      </c>
      <c r="G57" t="s">
        <v>469</v>
      </c>
    </row>
    <row r="58" spans="1:8" x14ac:dyDescent="0.35">
      <c r="A58" s="25">
        <v>32</v>
      </c>
      <c r="B58" s="21">
        <v>0</v>
      </c>
      <c r="C58" s="21">
        <v>1</v>
      </c>
      <c r="D58" s="2">
        <v>0</v>
      </c>
      <c r="E58" t="s">
        <v>467</v>
      </c>
      <c r="F58" s="35" t="s">
        <v>805</v>
      </c>
      <c r="G58" t="s">
        <v>469</v>
      </c>
    </row>
    <row r="59" spans="1:8" x14ac:dyDescent="0.35">
      <c r="A59" s="25">
        <v>32</v>
      </c>
      <c r="B59" s="21">
        <v>0</v>
      </c>
      <c r="C59" s="21">
        <v>1</v>
      </c>
      <c r="D59" s="2">
        <v>0</v>
      </c>
      <c r="E59" t="s">
        <v>470</v>
      </c>
      <c r="F59" s="35" t="s">
        <v>806</v>
      </c>
      <c r="G59" t="s">
        <v>469</v>
      </c>
    </row>
    <row r="60" spans="1:8" x14ac:dyDescent="0.35">
      <c r="A60" s="25">
        <v>32</v>
      </c>
      <c r="B60" s="21">
        <v>0</v>
      </c>
      <c r="C60" s="21">
        <v>1</v>
      </c>
      <c r="D60" s="2">
        <v>0</v>
      </c>
      <c r="E60" t="s">
        <v>472</v>
      </c>
      <c r="F60" s="35" t="s">
        <v>213</v>
      </c>
      <c r="G60" t="s">
        <v>469</v>
      </c>
    </row>
    <row r="61" spans="1:8" x14ac:dyDescent="0.35">
      <c r="A61" s="25">
        <v>32</v>
      </c>
      <c r="B61" s="21">
        <v>0</v>
      </c>
      <c r="C61" s="21">
        <v>1</v>
      </c>
      <c r="D61" s="21">
        <v>1</v>
      </c>
      <c r="E61" t="s">
        <v>474</v>
      </c>
      <c r="F61" s="5" t="s">
        <v>462</v>
      </c>
      <c r="G61" t="s">
        <v>451</v>
      </c>
      <c r="H61">
        <v>121</v>
      </c>
    </row>
    <row r="62" spans="1:8" x14ac:dyDescent="0.35">
      <c r="A62" s="25">
        <v>32</v>
      </c>
      <c r="B62" s="21">
        <v>0</v>
      </c>
      <c r="C62" s="21">
        <v>1</v>
      </c>
      <c r="D62" s="21">
        <v>1</v>
      </c>
      <c r="E62" t="s">
        <v>475</v>
      </c>
      <c r="F62" t="s">
        <v>476</v>
      </c>
      <c r="G62" t="s">
        <v>451</v>
      </c>
      <c r="H62">
        <v>73</v>
      </c>
    </row>
    <row r="63" spans="1:8" x14ac:dyDescent="0.35">
      <c r="A63" s="25">
        <v>32</v>
      </c>
      <c r="B63" s="21">
        <v>0</v>
      </c>
      <c r="C63" s="21">
        <v>1</v>
      </c>
      <c r="D63" s="21">
        <v>1</v>
      </c>
      <c r="E63" t="s">
        <v>475</v>
      </c>
      <c r="F63" t="s">
        <v>643</v>
      </c>
      <c r="G63" t="s">
        <v>451</v>
      </c>
      <c r="H63">
        <v>66</v>
      </c>
    </row>
    <row r="64" spans="1:8" x14ac:dyDescent="0.35">
      <c r="A64" s="25">
        <v>32</v>
      </c>
      <c r="B64" s="21">
        <v>0</v>
      </c>
      <c r="C64" s="21">
        <v>1</v>
      </c>
      <c r="D64" s="21">
        <v>1</v>
      </c>
      <c r="E64" t="s">
        <v>475</v>
      </c>
      <c r="F64" t="s">
        <v>478</v>
      </c>
      <c r="G64" t="s">
        <v>451</v>
      </c>
      <c r="H64">
        <v>73</v>
      </c>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8F260-811B-45CC-A6D4-EAD2613E0AE5}">
  <dimension ref="A1:H24"/>
  <sheetViews>
    <sheetView workbookViewId="0">
      <selection activeCell="G14" sqref="G14"/>
    </sheetView>
  </sheetViews>
  <sheetFormatPr defaultColWidth="8.453125" defaultRowHeight="14.5" x14ac:dyDescent="0.35"/>
  <cols>
    <col min="5" max="5" width="25.1796875" customWidth="1"/>
    <col min="6" max="6" width="35.453125" customWidth="1"/>
    <col min="7" max="7" width="29.81640625"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33</v>
      </c>
      <c r="B2" s="21">
        <v>0</v>
      </c>
      <c r="C2" s="21">
        <v>1</v>
      </c>
      <c r="D2" s="21">
        <v>1</v>
      </c>
      <c r="E2" t="s">
        <v>449</v>
      </c>
      <c r="F2" t="s">
        <v>479</v>
      </c>
      <c r="G2" t="s">
        <v>451</v>
      </c>
      <c r="H2">
        <v>21</v>
      </c>
    </row>
    <row r="3" spans="1:8" x14ac:dyDescent="0.35">
      <c r="A3" s="25">
        <v>33</v>
      </c>
      <c r="B3" s="21">
        <v>0</v>
      </c>
      <c r="C3" s="21">
        <v>1</v>
      </c>
      <c r="D3" s="21">
        <v>1</v>
      </c>
      <c r="E3" t="s">
        <v>449</v>
      </c>
      <c r="F3" t="s">
        <v>450</v>
      </c>
      <c r="G3" t="s">
        <v>451</v>
      </c>
      <c r="H3">
        <v>18</v>
      </c>
    </row>
    <row r="4" spans="1:8" x14ac:dyDescent="0.35">
      <c r="A4" s="25">
        <v>33</v>
      </c>
      <c r="B4" s="21">
        <v>0</v>
      </c>
      <c r="C4" s="21">
        <v>1</v>
      </c>
      <c r="D4" s="21">
        <v>1</v>
      </c>
      <c r="E4" t="s">
        <v>449</v>
      </c>
      <c r="F4" t="s">
        <v>452</v>
      </c>
      <c r="G4" t="s">
        <v>451</v>
      </c>
      <c r="H4">
        <v>15</v>
      </c>
    </row>
    <row r="5" spans="1:8" x14ac:dyDescent="0.35">
      <c r="A5" s="25">
        <v>33</v>
      </c>
      <c r="B5" s="21">
        <v>0</v>
      </c>
      <c r="C5" s="21">
        <v>1</v>
      </c>
      <c r="D5" s="21">
        <v>1</v>
      </c>
      <c r="E5" t="s">
        <v>449</v>
      </c>
      <c r="F5" t="s">
        <v>453</v>
      </c>
      <c r="G5" t="s">
        <v>451</v>
      </c>
      <c r="H5">
        <v>10</v>
      </c>
    </row>
    <row r="6" spans="1:8" x14ac:dyDescent="0.35">
      <c r="A6" s="25">
        <v>33</v>
      </c>
      <c r="B6" s="21">
        <v>0</v>
      </c>
      <c r="C6" s="21">
        <v>1</v>
      </c>
      <c r="D6" s="21">
        <v>1</v>
      </c>
      <c r="E6" t="s">
        <v>449</v>
      </c>
      <c r="F6" t="s">
        <v>454</v>
      </c>
      <c r="G6" t="s">
        <v>451</v>
      </c>
      <c r="H6">
        <v>4</v>
      </c>
    </row>
    <row r="7" spans="1:8" x14ac:dyDescent="0.35">
      <c r="A7" s="25">
        <v>33</v>
      </c>
      <c r="B7" s="2">
        <v>0</v>
      </c>
      <c r="C7" s="21">
        <v>1</v>
      </c>
      <c r="D7" s="21">
        <v>1</v>
      </c>
      <c r="E7" t="s">
        <v>449</v>
      </c>
      <c r="F7" t="s">
        <v>480</v>
      </c>
      <c r="G7" t="s">
        <v>451</v>
      </c>
      <c r="H7">
        <v>8</v>
      </c>
    </row>
    <row r="8" spans="1:8" x14ac:dyDescent="0.35">
      <c r="A8" s="25">
        <v>33</v>
      </c>
      <c r="B8" s="21">
        <v>0</v>
      </c>
      <c r="C8" s="21">
        <v>1</v>
      </c>
      <c r="D8" s="21">
        <v>1</v>
      </c>
      <c r="E8" t="s">
        <v>456</v>
      </c>
      <c r="F8" t="s">
        <v>807</v>
      </c>
      <c r="G8" t="s">
        <v>451</v>
      </c>
      <c r="H8">
        <v>76</v>
      </c>
    </row>
    <row r="9" spans="1:8" x14ac:dyDescent="0.35">
      <c r="A9" s="25">
        <v>33</v>
      </c>
      <c r="B9" s="21">
        <v>0</v>
      </c>
      <c r="C9" s="21">
        <v>1</v>
      </c>
      <c r="D9" s="21">
        <v>1</v>
      </c>
      <c r="E9" t="s">
        <v>458</v>
      </c>
      <c r="F9" t="s">
        <v>459</v>
      </c>
      <c r="G9" t="s">
        <v>451</v>
      </c>
      <c r="H9">
        <v>76</v>
      </c>
    </row>
    <row r="10" spans="1:8" x14ac:dyDescent="0.35">
      <c r="A10" s="25">
        <v>33</v>
      </c>
      <c r="B10" s="21">
        <v>0</v>
      </c>
      <c r="C10" s="21">
        <v>1</v>
      </c>
      <c r="D10" s="21">
        <v>1</v>
      </c>
      <c r="E10" t="s">
        <v>460</v>
      </c>
      <c r="F10" t="s">
        <v>459</v>
      </c>
      <c r="G10" t="s">
        <v>451</v>
      </c>
      <c r="H10">
        <v>76</v>
      </c>
    </row>
    <row r="11" spans="1:8" x14ac:dyDescent="0.35">
      <c r="A11" s="25">
        <v>33</v>
      </c>
      <c r="B11" s="21">
        <v>0</v>
      </c>
      <c r="C11" s="21">
        <v>1</v>
      </c>
      <c r="D11" s="21">
        <v>1</v>
      </c>
      <c r="E11" t="s">
        <v>461</v>
      </c>
      <c r="F11" s="5" t="s">
        <v>462</v>
      </c>
      <c r="G11" t="s">
        <v>451</v>
      </c>
      <c r="H11">
        <v>76</v>
      </c>
    </row>
    <row r="12" spans="1:8" x14ac:dyDescent="0.35">
      <c r="A12" s="25">
        <v>33</v>
      </c>
      <c r="B12" s="21">
        <v>0</v>
      </c>
      <c r="C12" s="21">
        <v>1</v>
      </c>
      <c r="D12" s="21">
        <v>1</v>
      </c>
      <c r="E12" t="s">
        <v>463</v>
      </c>
      <c r="F12" t="s">
        <v>459</v>
      </c>
      <c r="G12" t="s">
        <v>451</v>
      </c>
      <c r="H12">
        <v>76</v>
      </c>
    </row>
    <row r="13" spans="1:8" x14ac:dyDescent="0.35">
      <c r="A13" s="25">
        <v>33</v>
      </c>
      <c r="B13" s="21">
        <v>0</v>
      </c>
      <c r="C13" s="21">
        <v>1</v>
      </c>
      <c r="D13" s="21">
        <v>1</v>
      </c>
      <c r="E13" t="s">
        <v>677</v>
      </c>
      <c r="F13" t="s">
        <v>577</v>
      </c>
      <c r="G13" t="s">
        <v>451</v>
      </c>
      <c r="H13">
        <v>73</v>
      </c>
    </row>
    <row r="14" spans="1:8" x14ac:dyDescent="0.35">
      <c r="A14" s="25">
        <v>33</v>
      </c>
      <c r="B14" s="21">
        <v>0</v>
      </c>
      <c r="C14" s="21">
        <v>1</v>
      </c>
      <c r="D14" s="21">
        <v>1</v>
      </c>
      <c r="E14" t="s">
        <v>677</v>
      </c>
      <c r="F14" t="s">
        <v>689</v>
      </c>
      <c r="G14" t="s">
        <v>451</v>
      </c>
      <c r="H14">
        <v>18</v>
      </c>
    </row>
    <row r="15" spans="1:8" x14ac:dyDescent="0.35">
      <c r="A15" s="25">
        <v>33</v>
      </c>
      <c r="B15" s="21">
        <v>0</v>
      </c>
      <c r="C15" s="21">
        <v>1</v>
      </c>
      <c r="D15" s="21">
        <v>1</v>
      </c>
      <c r="E15" t="s">
        <v>677</v>
      </c>
      <c r="F15" t="s">
        <v>459</v>
      </c>
      <c r="G15" t="s">
        <v>451</v>
      </c>
      <c r="H15">
        <v>2</v>
      </c>
    </row>
    <row r="16" spans="1:8" x14ac:dyDescent="0.35">
      <c r="A16" s="25">
        <v>33</v>
      </c>
      <c r="B16" s="21">
        <v>0</v>
      </c>
      <c r="C16" s="21">
        <v>1</v>
      </c>
      <c r="D16" s="2">
        <v>0</v>
      </c>
      <c r="E16" t="s">
        <v>467</v>
      </c>
      <c r="F16" s="35" t="s">
        <v>808</v>
      </c>
      <c r="G16" t="s">
        <v>469</v>
      </c>
    </row>
    <row r="17" spans="1:8" x14ac:dyDescent="0.35">
      <c r="A17" s="25">
        <v>33</v>
      </c>
      <c r="B17" s="21">
        <v>0</v>
      </c>
      <c r="C17" s="21">
        <v>1</v>
      </c>
      <c r="D17" s="2">
        <v>0</v>
      </c>
      <c r="E17" t="s">
        <v>470</v>
      </c>
      <c r="F17" s="35" t="s">
        <v>809</v>
      </c>
      <c r="G17" t="s">
        <v>469</v>
      </c>
    </row>
    <row r="18" spans="1:8" x14ac:dyDescent="0.35">
      <c r="A18" s="25">
        <v>33</v>
      </c>
      <c r="B18" s="21">
        <v>0</v>
      </c>
      <c r="C18" s="21">
        <v>1</v>
      </c>
      <c r="D18" s="2">
        <v>0</v>
      </c>
      <c r="E18" t="s">
        <v>472</v>
      </c>
      <c r="F18" s="35" t="s">
        <v>217</v>
      </c>
      <c r="G18" t="s">
        <v>469</v>
      </c>
    </row>
    <row r="19" spans="1:8" x14ac:dyDescent="0.35">
      <c r="A19" s="25">
        <v>33</v>
      </c>
      <c r="B19" s="21">
        <v>0</v>
      </c>
      <c r="C19" s="21">
        <v>1</v>
      </c>
      <c r="D19" s="2">
        <v>0</v>
      </c>
      <c r="E19" t="s">
        <v>653</v>
      </c>
      <c r="F19" s="35" t="s">
        <v>810</v>
      </c>
      <c r="G19" t="s">
        <v>469</v>
      </c>
    </row>
    <row r="20" spans="1:8" x14ac:dyDescent="0.35">
      <c r="A20" s="25">
        <v>33</v>
      </c>
      <c r="B20" s="21">
        <v>0</v>
      </c>
      <c r="C20" s="21">
        <v>1</v>
      </c>
      <c r="D20" s="21">
        <v>1</v>
      </c>
      <c r="E20" t="s">
        <v>474</v>
      </c>
      <c r="F20" s="5" t="s">
        <v>462</v>
      </c>
      <c r="G20" t="s">
        <v>451</v>
      </c>
      <c r="H20">
        <v>93</v>
      </c>
    </row>
    <row r="21" spans="1:8" x14ac:dyDescent="0.35">
      <c r="A21" s="25">
        <v>33</v>
      </c>
      <c r="B21" s="21">
        <v>0</v>
      </c>
      <c r="C21" s="21">
        <v>1</v>
      </c>
      <c r="D21" s="21">
        <v>1</v>
      </c>
      <c r="E21" t="s">
        <v>475</v>
      </c>
      <c r="F21" t="s">
        <v>476</v>
      </c>
      <c r="G21" t="s">
        <v>451</v>
      </c>
      <c r="H21">
        <v>40</v>
      </c>
    </row>
    <row r="22" spans="1:8" x14ac:dyDescent="0.35">
      <c r="A22" s="25">
        <v>33</v>
      </c>
      <c r="B22" s="21">
        <v>0</v>
      </c>
      <c r="C22" s="21">
        <v>1</v>
      </c>
      <c r="D22" s="21">
        <v>1</v>
      </c>
      <c r="E22" t="s">
        <v>475</v>
      </c>
      <c r="F22" t="s">
        <v>477</v>
      </c>
      <c r="G22" t="s">
        <v>451</v>
      </c>
      <c r="H22">
        <v>34</v>
      </c>
    </row>
    <row r="23" spans="1:8" x14ac:dyDescent="0.35">
      <c r="A23" s="25">
        <v>33</v>
      </c>
      <c r="B23" s="21">
        <v>0</v>
      </c>
      <c r="C23" s="21">
        <v>1</v>
      </c>
      <c r="D23" s="21">
        <v>1</v>
      </c>
      <c r="E23" t="s">
        <v>475</v>
      </c>
      <c r="F23" t="s">
        <v>478</v>
      </c>
      <c r="G23" t="s">
        <v>451</v>
      </c>
      <c r="H23">
        <v>10</v>
      </c>
    </row>
    <row r="24" spans="1:8" x14ac:dyDescent="0.35">
      <c r="A24" s="25">
        <v>33</v>
      </c>
      <c r="B24" s="21">
        <v>0</v>
      </c>
      <c r="C24" s="21">
        <v>1</v>
      </c>
      <c r="D24" s="21">
        <v>1</v>
      </c>
      <c r="E24" t="s">
        <v>475</v>
      </c>
      <c r="F24" t="s">
        <v>811</v>
      </c>
      <c r="G24" t="s">
        <v>451</v>
      </c>
      <c r="H24">
        <v>9</v>
      </c>
    </row>
  </sheetData>
  <phoneticPr fontId="15" type="noConversion"/>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0E8A2-E2D4-4A19-AFA9-B13420ED1BDC}">
  <dimension ref="A1:H22"/>
  <sheetViews>
    <sheetView workbookViewId="0">
      <selection activeCell="E14" sqref="E14"/>
    </sheetView>
  </sheetViews>
  <sheetFormatPr defaultColWidth="8.453125" defaultRowHeight="14.5" x14ac:dyDescent="0.35"/>
  <cols>
    <col min="5" max="5" width="43.453125" customWidth="1"/>
    <col min="6" max="6" width="11.81640625"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34</v>
      </c>
      <c r="B2" s="21">
        <v>0</v>
      </c>
      <c r="C2" s="21">
        <v>1</v>
      </c>
      <c r="D2" s="21">
        <v>1</v>
      </c>
      <c r="E2" t="s">
        <v>449</v>
      </c>
      <c r="F2" t="s">
        <v>479</v>
      </c>
      <c r="G2" t="s">
        <v>451</v>
      </c>
      <c r="H2">
        <v>18</v>
      </c>
    </row>
    <row r="3" spans="1:8" x14ac:dyDescent="0.35">
      <c r="A3" s="25">
        <v>34</v>
      </c>
      <c r="B3" s="21">
        <v>0</v>
      </c>
      <c r="C3" s="21">
        <v>1</v>
      </c>
      <c r="D3" s="21">
        <v>1</v>
      </c>
      <c r="E3" t="s">
        <v>449</v>
      </c>
      <c r="F3" t="s">
        <v>450</v>
      </c>
      <c r="G3" t="s">
        <v>451</v>
      </c>
      <c r="H3">
        <v>25</v>
      </c>
    </row>
    <row r="4" spans="1:8" x14ac:dyDescent="0.35">
      <c r="A4" s="25">
        <v>34</v>
      </c>
      <c r="B4" s="21">
        <v>0</v>
      </c>
      <c r="C4" s="21">
        <v>1</v>
      </c>
      <c r="D4" s="21">
        <v>1</v>
      </c>
      <c r="E4" t="s">
        <v>449</v>
      </c>
      <c r="F4" t="s">
        <v>452</v>
      </c>
      <c r="G4" t="s">
        <v>451</v>
      </c>
      <c r="H4">
        <v>8</v>
      </c>
    </row>
    <row r="5" spans="1:8" x14ac:dyDescent="0.35">
      <c r="A5" s="25">
        <v>34</v>
      </c>
      <c r="B5" s="21">
        <v>0</v>
      </c>
      <c r="C5" s="21">
        <v>1</v>
      </c>
      <c r="D5" s="21">
        <v>1</v>
      </c>
      <c r="E5" t="s">
        <v>449</v>
      </c>
      <c r="F5" t="s">
        <v>453</v>
      </c>
      <c r="G5" t="s">
        <v>451</v>
      </c>
      <c r="H5">
        <v>5</v>
      </c>
    </row>
    <row r="6" spans="1:8" x14ac:dyDescent="0.35">
      <c r="A6" s="25">
        <v>34</v>
      </c>
      <c r="B6" s="2">
        <v>0</v>
      </c>
      <c r="C6" s="21">
        <v>1</v>
      </c>
      <c r="D6" s="21">
        <v>1</v>
      </c>
      <c r="E6" t="s">
        <v>449</v>
      </c>
      <c r="F6" t="s">
        <v>480</v>
      </c>
      <c r="G6" t="s">
        <v>451</v>
      </c>
      <c r="H6">
        <v>1</v>
      </c>
    </row>
    <row r="7" spans="1:8" x14ac:dyDescent="0.35">
      <c r="A7" s="25">
        <v>34</v>
      </c>
      <c r="B7" s="21">
        <v>0</v>
      </c>
      <c r="C7" s="21">
        <v>1</v>
      </c>
      <c r="D7" s="21">
        <v>1</v>
      </c>
      <c r="E7" t="s">
        <v>456</v>
      </c>
      <c r="F7" t="s">
        <v>727</v>
      </c>
      <c r="G7" t="s">
        <v>451</v>
      </c>
      <c r="H7">
        <v>57</v>
      </c>
    </row>
    <row r="8" spans="1:8" x14ac:dyDescent="0.35">
      <c r="A8" s="25">
        <v>34</v>
      </c>
      <c r="B8" s="21">
        <v>0</v>
      </c>
      <c r="C8" s="21">
        <v>1</v>
      </c>
      <c r="D8" s="21">
        <v>1</v>
      </c>
      <c r="E8" t="s">
        <v>458</v>
      </c>
      <c r="F8" t="s">
        <v>459</v>
      </c>
      <c r="G8" t="s">
        <v>451</v>
      </c>
      <c r="H8">
        <v>57</v>
      </c>
    </row>
    <row r="9" spans="1:8" x14ac:dyDescent="0.35">
      <c r="A9" s="25">
        <v>34</v>
      </c>
      <c r="B9" s="21">
        <v>0</v>
      </c>
      <c r="C9" s="21">
        <v>1</v>
      </c>
      <c r="D9" s="21">
        <v>1</v>
      </c>
      <c r="E9" t="s">
        <v>460</v>
      </c>
      <c r="F9" t="s">
        <v>459</v>
      </c>
      <c r="G9" t="s">
        <v>451</v>
      </c>
      <c r="H9">
        <v>57</v>
      </c>
    </row>
    <row r="10" spans="1:8" x14ac:dyDescent="0.35">
      <c r="A10" s="25">
        <v>34</v>
      </c>
      <c r="B10" s="21">
        <v>0</v>
      </c>
      <c r="C10" s="21">
        <v>1</v>
      </c>
      <c r="D10" s="21">
        <v>1</v>
      </c>
      <c r="E10" t="s">
        <v>461</v>
      </c>
      <c r="F10" s="5" t="s">
        <v>462</v>
      </c>
      <c r="G10" t="s">
        <v>451</v>
      </c>
      <c r="H10">
        <v>57</v>
      </c>
    </row>
    <row r="11" spans="1:8" x14ac:dyDescent="0.35">
      <c r="A11" s="25">
        <v>34</v>
      </c>
      <c r="B11" s="21">
        <v>0</v>
      </c>
      <c r="C11" s="21">
        <v>1</v>
      </c>
      <c r="D11" s="21">
        <v>1</v>
      </c>
      <c r="E11" t="s">
        <v>463</v>
      </c>
      <c r="F11" t="s">
        <v>464</v>
      </c>
      <c r="G11" t="s">
        <v>451</v>
      </c>
      <c r="H11">
        <v>15</v>
      </c>
    </row>
    <row r="12" spans="1:8" x14ac:dyDescent="0.35">
      <c r="A12" s="25">
        <v>34</v>
      </c>
      <c r="B12" s="21">
        <v>0</v>
      </c>
      <c r="C12" s="21">
        <v>1</v>
      </c>
      <c r="D12" s="21">
        <v>1</v>
      </c>
      <c r="E12" t="s">
        <v>463</v>
      </c>
      <c r="F12" t="s">
        <v>465</v>
      </c>
      <c r="G12" t="s">
        <v>451</v>
      </c>
      <c r="H12">
        <v>42</v>
      </c>
    </row>
    <row r="13" spans="1:8" x14ac:dyDescent="0.35">
      <c r="A13" s="25">
        <v>34</v>
      </c>
      <c r="B13" s="21">
        <v>0</v>
      </c>
      <c r="C13" s="21">
        <v>1</v>
      </c>
      <c r="D13" s="21">
        <v>1</v>
      </c>
      <c r="E13" t="s">
        <v>677</v>
      </c>
      <c r="F13" t="s">
        <v>812</v>
      </c>
      <c r="G13" t="s">
        <v>451</v>
      </c>
      <c r="H13">
        <v>179</v>
      </c>
    </row>
    <row r="14" spans="1:8" x14ac:dyDescent="0.35">
      <c r="A14" s="25">
        <v>34</v>
      </c>
      <c r="B14" s="21">
        <v>0</v>
      </c>
      <c r="C14" s="21">
        <v>1</v>
      </c>
      <c r="D14" s="2">
        <v>0</v>
      </c>
      <c r="E14" t="s">
        <v>639</v>
      </c>
      <c r="F14" t="s">
        <v>802</v>
      </c>
      <c r="G14" t="s">
        <v>469</v>
      </c>
    </row>
    <row r="15" spans="1:8" x14ac:dyDescent="0.35">
      <c r="A15" s="25">
        <v>34</v>
      </c>
      <c r="B15" s="21">
        <v>0</v>
      </c>
      <c r="C15" s="21">
        <v>1</v>
      </c>
      <c r="D15" s="2">
        <v>0</v>
      </c>
      <c r="E15" t="s">
        <v>467</v>
      </c>
      <c r="F15" s="35" t="s">
        <v>813</v>
      </c>
      <c r="G15" t="s">
        <v>469</v>
      </c>
    </row>
    <row r="16" spans="1:8" x14ac:dyDescent="0.35">
      <c r="A16" s="25">
        <v>34</v>
      </c>
      <c r="B16" s="21">
        <v>0</v>
      </c>
      <c r="C16" s="21">
        <v>1</v>
      </c>
      <c r="D16" s="2">
        <v>0</v>
      </c>
      <c r="E16" t="s">
        <v>470</v>
      </c>
      <c r="F16" s="35" t="s">
        <v>814</v>
      </c>
      <c r="G16" t="s">
        <v>469</v>
      </c>
    </row>
    <row r="17" spans="1:8" x14ac:dyDescent="0.35">
      <c r="A17" s="25">
        <v>34</v>
      </c>
      <c r="B17" s="21">
        <v>0</v>
      </c>
      <c r="C17" s="21">
        <v>1</v>
      </c>
      <c r="D17" s="2">
        <v>0</v>
      </c>
      <c r="E17" t="s">
        <v>467</v>
      </c>
      <c r="F17" s="35" t="s">
        <v>815</v>
      </c>
      <c r="G17" t="s">
        <v>469</v>
      </c>
    </row>
    <row r="18" spans="1:8" x14ac:dyDescent="0.35">
      <c r="A18" s="25">
        <v>34</v>
      </c>
      <c r="B18" s="21">
        <v>0</v>
      </c>
      <c r="C18" s="21">
        <v>1</v>
      </c>
      <c r="D18" s="2">
        <v>0</v>
      </c>
      <c r="E18" t="s">
        <v>470</v>
      </c>
      <c r="F18" s="35" t="s">
        <v>816</v>
      </c>
      <c r="G18" t="s">
        <v>469</v>
      </c>
    </row>
    <row r="19" spans="1:8" x14ac:dyDescent="0.35">
      <c r="A19" s="25">
        <v>34</v>
      </c>
      <c r="B19" s="21">
        <v>0</v>
      </c>
      <c r="C19" s="21">
        <v>1</v>
      </c>
      <c r="D19" s="2">
        <v>0</v>
      </c>
      <c r="E19" t="s">
        <v>472</v>
      </c>
      <c r="F19" s="35" t="s">
        <v>223</v>
      </c>
      <c r="G19" t="s">
        <v>469</v>
      </c>
    </row>
    <row r="20" spans="1:8" x14ac:dyDescent="0.35">
      <c r="A20" s="25">
        <v>34</v>
      </c>
      <c r="B20" s="21">
        <v>0</v>
      </c>
      <c r="C20" s="21">
        <v>1</v>
      </c>
      <c r="D20" s="21">
        <v>1</v>
      </c>
      <c r="E20" t="s">
        <v>474</v>
      </c>
      <c r="F20" s="5" t="s">
        <v>462</v>
      </c>
      <c r="G20" t="s">
        <v>451</v>
      </c>
      <c r="H20">
        <v>179</v>
      </c>
    </row>
    <row r="21" spans="1:8" x14ac:dyDescent="0.35">
      <c r="A21" s="25">
        <v>34</v>
      </c>
      <c r="B21" s="21">
        <v>0</v>
      </c>
      <c r="C21" s="21">
        <v>1</v>
      </c>
      <c r="D21" s="21">
        <v>1</v>
      </c>
      <c r="E21" t="s">
        <v>475</v>
      </c>
      <c r="F21" t="s">
        <v>476</v>
      </c>
      <c r="G21" t="s">
        <v>451</v>
      </c>
      <c r="H21">
        <v>170</v>
      </c>
    </row>
    <row r="22" spans="1:8" x14ac:dyDescent="0.35">
      <c r="A22" s="25">
        <v>34</v>
      </c>
      <c r="B22" s="21">
        <v>0</v>
      </c>
      <c r="C22" s="21">
        <v>1</v>
      </c>
      <c r="D22" s="21">
        <v>1</v>
      </c>
      <c r="E22" t="s">
        <v>475</v>
      </c>
      <c r="F22" t="s">
        <v>477</v>
      </c>
      <c r="G22" t="s">
        <v>451</v>
      </c>
      <c r="H22">
        <v>9</v>
      </c>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2B5F4-8E46-4DC6-B03A-CD7ADD8005DA}">
  <dimension ref="A1:H22"/>
  <sheetViews>
    <sheetView workbookViewId="0">
      <selection activeCell="F5" sqref="F5"/>
    </sheetView>
  </sheetViews>
  <sheetFormatPr defaultColWidth="8.453125" defaultRowHeight="14.5" x14ac:dyDescent="0.35"/>
  <cols>
    <col min="5" max="5" width="23" customWidth="1"/>
    <col min="6" max="6" width="29.1796875"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35</v>
      </c>
      <c r="B2" s="21">
        <v>0</v>
      </c>
      <c r="C2" s="21">
        <v>1</v>
      </c>
      <c r="D2" s="21">
        <v>1</v>
      </c>
      <c r="E2" t="s">
        <v>449</v>
      </c>
      <c r="F2" t="s">
        <v>479</v>
      </c>
      <c r="G2" t="s">
        <v>451</v>
      </c>
      <c r="H2">
        <v>3</v>
      </c>
    </row>
    <row r="3" spans="1:8" x14ac:dyDescent="0.35">
      <c r="A3" s="25">
        <v>35</v>
      </c>
      <c r="B3" s="21">
        <v>0</v>
      </c>
      <c r="C3" s="21">
        <v>1</v>
      </c>
      <c r="D3" s="21">
        <v>1</v>
      </c>
      <c r="E3" t="s">
        <v>449</v>
      </c>
      <c r="F3" t="s">
        <v>450</v>
      </c>
      <c r="G3" t="s">
        <v>451</v>
      </c>
      <c r="H3">
        <v>22</v>
      </c>
    </row>
    <row r="4" spans="1:8" x14ac:dyDescent="0.35">
      <c r="A4" s="25">
        <v>35</v>
      </c>
      <c r="B4" s="21">
        <v>0</v>
      </c>
      <c r="C4" s="21">
        <v>1</v>
      </c>
      <c r="D4" s="21">
        <v>1</v>
      </c>
      <c r="E4" t="s">
        <v>449</v>
      </c>
      <c r="F4" t="s">
        <v>452</v>
      </c>
      <c r="G4" t="s">
        <v>451</v>
      </c>
      <c r="H4">
        <v>12</v>
      </c>
    </row>
    <row r="5" spans="1:8" x14ac:dyDescent="0.35">
      <c r="A5" s="25">
        <v>35</v>
      </c>
      <c r="B5" s="2">
        <v>0</v>
      </c>
      <c r="C5" s="21">
        <v>1</v>
      </c>
      <c r="D5" s="21">
        <v>1</v>
      </c>
      <c r="E5" t="s">
        <v>449</v>
      </c>
      <c r="F5" t="s">
        <v>480</v>
      </c>
      <c r="G5" t="s">
        <v>451</v>
      </c>
      <c r="H5">
        <v>2</v>
      </c>
    </row>
    <row r="6" spans="1:8" x14ac:dyDescent="0.35">
      <c r="A6" s="25">
        <v>35</v>
      </c>
      <c r="B6" s="21">
        <v>0</v>
      </c>
      <c r="C6" s="21">
        <v>1</v>
      </c>
      <c r="D6" s="21">
        <v>1</v>
      </c>
      <c r="E6" t="s">
        <v>456</v>
      </c>
      <c r="F6" t="s">
        <v>817</v>
      </c>
      <c r="G6" t="s">
        <v>451</v>
      </c>
      <c r="H6">
        <v>39</v>
      </c>
    </row>
    <row r="7" spans="1:8" x14ac:dyDescent="0.35">
      <c r="A7" s="25">
        <v>35</v>
      </c>
      <c r="B7" s="21">
        <v>0</v>
      </c>
      <c r="C7" s="21">
        <v>1</v>
      </c>
      <c r="D7" s="21">
        <v>1</v>
      </c>
      <c r="E7" t="s">
        <v>458</v>
      </c>
      <c r="F7" t="s">
        <v>585</v>
      </c>
      <c r="G7" t="s">
        <v>451</v>
      </c>
      <c r="H7">
        <v>39</v>
      </c>
    </row>
    <row r="8" spans="1:8" x14ac:dyDescent="0.35">
      <c r="A8" s="25">
        <v>35</v>
      </c>
      <c r="B8" s="21">
        <v>0</v>
      </c>
      <c r="C8" s="21">
        <v>1</v>
      </c>
      <c r="D8" s="21">
        <v>1</v>
      </c>
      <c r="E8" t="s">
        <v>460</v>
      </c>
      <c r="F8" t="s">
        <v>581</v>
      </c>
      <c r="G8" t="s">
        <v>451</v>
      </c>
      <c r="H8">
        <v>39</v>
      </c>
    </row>
    <row r="9" spans="1:8" x14ac:dyDescent="0.35">
      <c r="A9" s="25">
        <v>35</v>
      </c>
      <c r="B9" s="21">
        <v>0</v>
      </c>
      <c r="C9" s="21">
        <v>1</v>
      </c>
      <c r="D9" s="21">
        <v>1</v>
      </c>
      <c r="E9" t="s">
        <v>461</v>
      </c>
      <c r="F9" s="5" t="s">
        <v>462</v>
      </c>
      <c r="G9" t="s">
        <v>451</v>
      </c>
      <c r="H9">
        <v>39</v>
      </c>
    </row>
    <row r="10" spans="1:8" x14ac:dyDescent="0.35">
      <c r="A10" s="25">
        <v>35</v>
      </c>
      <c r="B10" s="21">
        <v>0</v>
      </c>
      <c r="C10" s="21">
        <v>1</v>
      </c>
      <c r="D10" s="21">
        <v>1</v>
      </c>
      <c r="E10" t="s">
        <v>463</v>
      </c>
      <c r="F10" t="s">
        <v>464</v>
      </c>
      <c r="G10" t="s">
        <v>451</v>
      </c>
      <c r="H10">
        <v>8</v>
      </c>
    </row>
    <row r="11" spans="1:8" x14ac:dyDescent="0.35">
      <c r="A11" s="25">
        <v>35</v>
      </c>
      <c r="B11" s="21">
        <v>0</v>
      </c>
      <c r="C11" s="21">
        <v>1</v>
      </c>
      <c r="D11" s="21">
        <v>1</v>
      </c>
      <c r="E11" t="s">
        <v>463</v>
      </c>
      <c r="F11" t="s">
        <v>465</v>
      </c>
      <c r="G11" t="s">
        <v>451</v>
      </c>
      <c r="H11">
        <v>29</v>
      </c>
    </row>
    <row r="12" spans="1:8" x14ac:dyDescent="0.35">
      <c r="A12" s="25">
        <v>35</v>
      </c>
      <c r="B12" s="21">
        <v>0</v>
      </c>
      <c r="C12" s="21">
        <v>1</v>
      </c>
      <c r="D12" s="21">
        <v>1</v>
      </c>
      <c r="E12" t="s">
        <v>463</v>
      </c>
      <c r="F12" t="s">
        <v>459</v>
      </c>
      <c r="G12" t="s">
        <v>451</v>
      </c>
      <c r="H12">
        <v>2</v>
      </c>
    </row>
    <row r="13" spans="1:8" x14ac:dyDescent="0.35">
      <c r="A13" s="25">
        <v>35</v>
      </c>
      <c r="B13" s="21">
        <v>0</v>
      </c>
      <c r="C13" s="21">
        <v>1</v>
      </c>
      <c r="D13" s="21">
        <v>1</v>
      </c>
      <c r="E13" t="s">
        <v>466</v>
      </c>
      <c r="F13" t="s">
        <v>529</v>
      </c>
      <c r="G13" t="s">
        <v>451</v>
      </c>
      <c r="H13">
        <v>17</v>
      </c>
    </row>
    <row r="14" spans="1:8" x14ac:dyDescent="0.35">
      <c r="A14" s="25">
        <v>35</v>
      </c>
      <c r="B14" s="21">
        <v>0</v>
      </c>
      <c r="C14" s="21">
        <v>1</v>
      </c>
      <c r="D14" s="21">
        <v>1</v>
      </c>
      <c r="E14" t="s">
        <v>466</v>
      </c>
      <c r="F14" t="s">
        <v>818</v>
      </c>
      <c r="G14" t="s">
        <v>451</v>
      </c>
      <c r="H14">
        <v>12</v>
      </c>
    </row>
    <row r="15" spans="1:8" x14ac:dyDescent="0.35">
      <c r="A15" s="25">
        <v>35</v>
      </c>
      <c r="B15" s="21">
        <v>0</v>
      </c>
      <c r="C15" s="21">
        <v>1</v>
      </c>
      <c r="D15" s="21">
        <v>1</v>
      </c>
      <c r="E15" t="s">
        <v>466</v>
      </c>
      <c r="F15" t="s">
        <v>689</v>
      </c>
      <c r="G15" t="s">
        <v>451</v>
      </c>
      <c r="H15">
        <v>7</v>
      </c>
    </row>
    <row r="16" spans="1:8" x14ac:dyDescent="0.35">
      <c r="A16" s="25">
        <v>35</v>
      </c>
      <c r="B16" s="21">
        <v>0</v>
      </c>
      <c r="C16" s="21">
        <v>1</v>
      </c>
      <c r="D16" s="21">
        <v>1</v>
      </c>
      <c r="E16" t="s">
        <v>466</v>
      </c>
      <c r="F16" t="s">
        <v>459</v>
      </c>
      <c r="G16" t="s">
        <v>451</v>
      </c>
      <c r="H16">
        <v>2</v>
      </c>
    </row>
    <row r="17" spans="1:8" x14ac:dyDescent="0.35">
      <c r="A17" s="25">
        <v>35</v>
      </c>
      <c r="B17" s="21">
        <v>0</v>
      </c>
      <c r="C17" s="21">
        <v>1</v>
      </c>
      <c r="D17" s="21">
        <v>1</v>
      </c>
      <c r="E17" t="s">
        <v>466</v>
      </c>
      <c r="F17" t="s">
        <v>819</v>
      </c>
      <c r="G17" t="s">
        <v>451</v>
      </c>
      <c r="H17">
        <v>1</v>
      </c>
    </row>
    <row r="18" spans="1:8" x14ac:dyDescent="0.35">
      <c r="A18" s="25">
        <v>35</v>
      </c>
      <c r="B18" s="21">
        <v>0</v>
      </c>
      <c r="C18" s="21">
        <v>1</v>
      </c>
      <c r="D18" s="2">
        <v>0</v>
      </c>
      <c r="E18" t="s">
        <v>467</v>
      </c>
      <c r="F18" s="35" t="s">
        <v>820</v>
      </c>
      <c r="G18" t="s">
        <v>469</v>
      </c>
    </row>
    <row r="19" spans="1:8" x14ac:dyDescent="0.35">
      <c r="A19" s="25">
        <v>35</v>
      </c>
      <c r="B19" s="21">
        <v>0</v>
      </c>
      <c r="C19" s="21">
        <v>1</v>
      </c>
      <c r="D19" s="2">
        <v>0</v>
      </c>
      <c r="E19" t="s">
        <v>470</v>
      </c>
      <c r="F19" s="35" t="s">
        <v>821</v>
      </c>
      <c r="G19" t="s">
        <v>469</v>
      </c>
    </row>
    <row r="20" spans="1:8" x14ac:dyDescent="0.35">
      <c r="A20" s="25">
        <v>35</v>
      </c>
      <c r="B20" s="21">
        <v>0</v>
      </c>
      <c r="C20" s="21">
        <v>1</v>
      </c>
      <c r="D20" s="2">
        <v>0</v>
      </c>
      <c r="E20" t="s">
        <v>467</v>
      </c>
      <c r="F20" s="35" t="s">
        <v>822</v>
      </c>
      <c r="G20" t="s">
        <v>469</v>
      </c>
    </row>
    <row r="21" spans="1:8" x14ac:dyDescent="0.35">
      <c r="A21" s="25">
        <v>35</v>
      </c>
      <c r="B21" s="21">
        <v>0</v>
      </c>
      <c r="C21" s="21">
        <v>1</v>
      </c>
      <c r="D21" s="2">
        <v>0</v>
      </c>
      <c r="E21" t="s">
        <v>470</v>
      </c>
      <c r="F21" s="35" t="s">
        <v>823</v>
      </c>
      <c r="G21" t="s">
        <v>469</v>
      </c>
    </row>
    <row r="22" spans="1:8" x14ac:dyDescent="0.35">
      <c r="A22" s="25">
        <v>35</v>
      </c>
      <c r="B22" s="21">
        <v>0</v>
      </c>
      <c r="C22" s="21">
        <v>1</v>
      </c>
      <c r="D22" s="2">
        <v>0</v>
      </c>
      <c r="E22" t="s">
        <v>472</v>
      </c>
      <c r="F22" s="35" t="s">
        <v>229</v>
      </c>
      <c r="G22" t="s">
        <v>469</v>
      </c>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AEEDA-ADC8-40F1-89C2-2D2CA993A34C}">
  <dimension ref="A1:H16"/>
  <sheetViews>
    <sheetView workbookViewId="0">
      <selection activeCell="N21" sqref="N21"/>
    </sheetView>
  </sheetViews>
  <sheetFormatPr defaultColWidth="8.453125" defaultRowHeight="14.5" x14ac:dyDescent="0.35"/>
  <cols>
    <col min="6" max="6" width="12.453125"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36</v>
      </c>
      <c r="B2" s="2">
        <v>0</v>
      </c>
      <c r="C2" s="21">
        <v>1</v>
      </c>
      <c r="D2" s="21">
        <v>1</v>
      </c>
      <c r="E2" t="s">
        <v>449</v>
      </c>
      <c r="F2" t="s">
        <v>480</v>
      </c>
      <c r="G2" t="s">
        <v>451</v>
      </c>
      <c r="H2">
        <v>10608</v>
      </c>
    </row>
    <row r="3" spans="1:8" x14ac:dyDescent="0.35">
      <c r="A3" s="25">
        <v>36</v>
      </c>
      <c r="B3" s="21">
        <v>0</v>
      </c>
      <c r="C3" s="21">
        <v>1</v>
      </c>
      <c r="D3" s="21">
        <v>1</v>
      </c>
      <c r="E3" t="s">
        <v>456</v>
      </c>
      <c r="F3" t="s">
        <v>824</v>
      </c>
      <c r="G3" t="s">
        <v>451</v>
      </c>
      <c r="H3">
        <v>10608</v>
      </c>
    </row>
    <row r="4" spans="1:8" x14ac:dyDescent="0.35">
      <c r="A4" s="25">
        <v>36</v>
      </c>
      <c r="B4" s="21">
        <v>0</v>
      </c>
      <c r="C4" s="21">
        <v>1</v>
      </c>
      <c r="D4" s="21">
        <v>1</v>
      </c>
      <c r="E4" t="s">
        <v>458</v>
      </c>
      <c r="F4" t="s">
        <v>586</v>
      </c>
      <c r="G4" t="s">
        <v>451</v>
      </c>
      <c r="H4">
        <v>8005</v>
      </c>
    </row>
    <row r="5" spans="1:8" x14ac:dyDescent="0.35">
      <c r="A5" s="25">
        <v>36</v>
      </c>
      <c r="B5" s="21">
        <v>0</v>
      </c>
      <c r="C5" s="21">
        <v>1</v>
      </c>
      <c r="D5" s="21">
        <v>1</v>
      </c>
      <c r="E5" t="s">
        <v>458</v>
      </c>
      <c r="F5" t="s">
        <v>459</v>
      </c>
      <c r="G5" t="s">
        <v>451</v>
      </c>
      <c r="H5">
        <f>H2-8005</f>
        <v>2603</v>
      </c>
    </row>
    <row r="6" spans="1:8" x14ac:dyDescent="0.35">
      <c r="A6" s="25">
        <v>36</v>
      </c>
      <c r="B6" s="21">
        <v>0</v>
      </c>
      <c r="C6" s="21">
        <v>1</v>
      </c>
      <c r="D6" s="21">
        <v>1</v>
      </c>
      <c r="E6" t="s">
        <v>460</v>
      </c>
      <c r="F6" t="s">
        <v>580</v>
      </c>
      <c r="G6" t="s">
        <v>451</v>
      </c>
      <c r="H6">
        <v>128</v>
      </c>
    </row>
    <row r="7" spans="1:8" x14ac:dyDescent="0.35">
      <c r="A7" s="25">
        <v>36</v>
      </c>
      <c r="B7" s="21">
        <v>0</v>
      </c>
      <c r="C7" s="21">
        <v>1</v>
      </c>
      <c r="D7" s="21">
        <v>1</v>
      </c>
      <c r="E7" t="s">
        <v>460</v>
      </c>
      <c r="F7" t="s">
        <v>581</v>
      </c>
      <c r="G7" t="s">
        <v>451</v>
      </c>
      <c r="H7">
        <v>7080</v>
      </c>
    </row>
    <row r="8" spans="1:8" x14ac:dyDescent="0.35">
      <c r="A8" s="25">
        <v>36</v>
      </c>
      <c r="B8" s="21">
        <v>0</v>
      </c>
      <c r="C8" s="21">
        <v>1</v>
      </c>
      <c r="D8" s="21">
        <v>1</v>
      </c>
      <c r="E8" t="s">
        <v>460</v>
      </c>
      <c r="F8" t="s">
        <v>459</v>
      </c>
      <c r="G8" t="s">
        <v>451</v>
      </c>
      <c r="H8">
        <v>3400</v>
      </c>
    </row>
    <row r="9" spans="1:8" x14ac:dyDescent="0.35">
      <c r="A9" s="25">
        <v>36</v>
      </c>
      <c r="B9" s="21">
        <v>0</v>
      </c>
      <c r="C9" s="21">
        <v>1</v>
      </c>
      <c r="D9" s="21">
        <v>1</v>
      </c>
      <c r="E9" t="s">
        <v>461</v>
      </c>
      <c r="F9" s="5" t="s">
        <v>462</v>
      </c>
      <c r="G9" t="s">
        <v>451</v>
      </c>
      <c r="H9">
        <v>10608</v>
      </c>
    </row>
    <row r="10" spans="1:8" x14ac:dyDescent="0.35">
      <c r="A10" s="25">
        <v>36</v>
      </c>
      <c r="B10" s="21">
        <v>0</v>
      </c>
      <c r="C10" s="21">
        <v>1</v>
      </c>
      <c r="D10" s="21">
        <v>1</v>
      </c>
      <c r="E10" t="s">
        <v>463</v>
      </c>
      <c r="F10" t="s">
        <v>464</v>
      </c>
      <c r="G10" t="s">
        <v>451</v>
      </c>
      <c r="H10">
        <v>548</v>
      </c>
    </row>
    <row r="11" spans="1:8" x14ac:dyDescent="0.35">
      <c r="A11" s="25">
        <v>36</v>
      </c>
      <c r="B11" s="21">
        <v>0</v>
      </c>
      <c r="C11" s="21">
        <v>1</v>
      </c>
      <c r="D11" s="21">
        <v>1</v>
      </c>
      <c r="E11" t="s">
        <v>463</v>
      </c>
      <c r="F11" t="s">
        <v>465</v>
      </c>
      <c r="G11" t="s">
        <v>451</v>
      </c>
      <c r="H11">
        <f>H2-H10</f>
        <v>10060</v>
      </c>
    </row>
    <row r="12" spans="1:8" x14ac:dyDescent="0.35">
      <c r="A12" s="25">
        <v>36</v>
      </c>
      <c r="B12" s="21">
        <v>0</v>
      </c>
      <c r="C12" s="21">
        <v>1</v>
      </c>
      <c r="D12" s="2">
        <v>0</v>
      </c>
      <c r="E12" t="s">
        <v>467</v>
      </c>
      <c r="F12" s="35" t="s">
        <v>825</v>
      </c>
      <c r="G12" t="s">
        <v>469</v>
      </c>
    </row>
    <row r="13" spans="1:8" x14ac:dyDescent="0.35">
      <c r="A13" s="25">
        <v>36</v>
      </c>
      <c r="B13" s="21">
        <v>0</v>
      </c>
      <c r="C13" s="21">
        <v>1</v>
      </c>
      <c r="D13" s="2">
        <v>0</v>
      </c>
      <c r="E13" t="s">
        <v>470</v>
      </c>
      <c r="F13" s="35" t="s">
        <v>826</v>
      </c>
      <c r="G13" t="s">
        <v>469</v>
      </c>
    </row>
    <row r="14" spans="1:8" x14ac:dyDescent="0.35">
      <c r="A14" s="25">
        <v>36</v>
      </c>
      <c r="B14" s="21">
        <v>0</v>
      </c>
      <c r="C14" s="21">
        <v>1</v>
      </c>
      <c r="D14" s="2">
        <v>0</v>
      </c>
      <c r="E14" t="s">
        <v>467</v>
      </c>
      <c r="F14" s="35" t="s">
        <v>827</v>
      </c>
      <c r="G14" t="s">
        <v>469</v>
      </c>
    </row>
    <row r="15" spans="1:8" x14ac:dyDescent="0.35">
      <c r="A15" s="25">
        <v>36</v>
      </c>
      <c r="B15" s="21">
        <v>0</v>
      </c>
      <c r="C15" s="21">
        <v>1</v>
      </c>
      <c r="D15" s="2">
        <v>0</v>
      </c>
      <c r="E15" t="s">
        <v>470</v>
      </c>
      <c r="F15" s="35" t="s">
        <v>828</v>
      </c>
      <c r="G15" t="s">
        <v>469</v>
      </c>
    </row>
    <row r="16" spans="1:8" x14ac:dyDescent="0.35">
      <c r="A16" s="25">
        <v>36</v>
      </c>
      <c r="B16" s="21">
        <v>0</v>
      </c>
      <c r="C16" s="21">
        <v>1</v>
      </c>
      <c r="D16" s="2">
        <v>0</v>
      </c>
      <c r="E16" t="s">
        <v>472</v>
      </c>
      <c r="F16" t="s">
        <v>235</v>
      </c>
      <c r="G16" t="s">
        <v>469</v>
      </c>
    </row>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B9375-FB1F-4B7F-8E3A-7F2E162E1BDC}">
  <dimension ref="A1:H23"/>
  <sheetViews>
    <sheetView workbookViewId="0">
      <selection activeCell="E15" sqref="E15"/>
    </sheetView>
  </sheetViews>
  <sheetFormatPr defaultColWidth="8.453125" defaultRowHeight="14.5" x14ac:dyDescent="0.35"/>
  <cols>
    <col min="5" max="5" width="43" customWidth="1"/>
    <col min="6" max="6" width="11.453125"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37</v>
      </c>
      <c r="B2" s="21">
        <v>0</v>
      </c>
      <c r="C2" s="21">
        <v>1</v>
      </c>
      <c r="D2" s="21">
        <v>1</v>
      </c>
      <c r="E2" t="s">
        <v>449</v>
      </c>
      <c r="F2" t="s">
        <v>479</v>
      </c>
      <c r="G2" t="s">
        <v>451</v>
      </c>
      <c r="H2">
        <v>24</v>
      </c>
    </row>
    <row r="3" spans="1:8" x14ac:dyDescent="0.35">
      <c r="A3" s="25">
        <v>37</v>
      </c>
      <c r="B3" s="21">
        <v>0</v>
      </c>
      <c r="C3" s="21">
        <v>1</v>
      </c>
      <c r="D3" s="21">
        <v>1</v>
      </c>
      <c r="E3" t="s">
        <v>449</v>
      </c>
      <c r="F3" t="s">
        <v>450</v>
      </c>
      <c r="G3" t="s">
        <v>451</v>
      </c>
      <c r="H3">
        <v>35</v>
      </c>
    </row>
    <row r="4" spans="1:8" x14ac:dyDescent="0.35">
      <c r="A4" s="25">
        <v>37</v>
      </c>
      <c r="B4" s="21">
        <v>0</v>
      </c>
      <c r="C4" s="21">
        <v>1</v>
      </c>
      <c r="D4" s="21">
        <v>1</v>
      </c>
      <c r="E4" t="s">
        <v>449</v>
      </c>
      <c r="F4" t="s">
        <v>452</v>
      </c>
      <c r="G4" t="s">
        <v>451</v>
      </c>
      <c r="H4">
        <v>26</v>
      </c>
    </row>
    <row r="5" spans="1:8" x14ac:dyDescent="0.35">
      <c r="A5" s="25">
        <v>37</v>
      </c>
      <c r="B5" s="21">
        <v>0</v>
      </c>
      <c r="C5" s="21">
        <v>1</v>
      </c>
      <c r="D5" s="21">
        <v>1</v>
      </c>
      <c r="E5" t="s">
        <v>449</v>
      </c>
      <c r="F5" t="s">
        <v>453</v>
      </c>
      <c r="G5" t="s">
        <v>451</v>
      </c>
      <c r="H5">
        <v>22</v>
      </c>
    </row>
    <row r="6" spans="1:8" x14ac:dyDescent="0.35">
      <c r="A6" s="25">
        <v>37</v>
      </c>
      <c r="B6" s="21">
        <v>0</v>
      </c>
      <c r="C6" s="21">
        <v>1</v>
      </c>
      <c r="D6" s="21">
        <v>1</v>
      </c>
      <c r="E6" t="s">
        <v>449</v>
      </c>
      <c r="F6" t="s">
        <v>454</v>
      </c>
      <c r="G6" t="s">
        <v>451</v>
      </c>
      <c r="H6">
        <v>1</v>
      </c>
    </row>
    <row r="7" spans="1:8" x14ac:dyDescent="0.35">
      <c r="A7" s="25">
        <v>37</v>
      </c>
      <c r="B7" s="2">
        <v>0</v>
      </c>
      <c r="C7" s="21">
        <v>1</v>
      </c>
      <c r="D7" s="21">
        <v>1</v>
      </c>
      <c r="E7" t="s">
        <v>449</v>
      </c>
      <c r="F7" t="s">
        <v>656</v>
      </c>
      <c r="G7" t="s">
        <v>451</v>
      </c>
      <c r="H7">
        <v>1</v>
      </c>
    </row>
    <row r="8" spans="1:8" x14ac:dyDescent="0.35">
      <c r="A8" s="25">
        <v>37</v>
      </c>
      <c r="B8" s="21">
        <v>0</v>
      </c>
      <c r="C8" s="21">
        <v>1</v>
      </c>
      <c r="D8" s="21">
        <v>1</v>
      </c>
      <c r="E8" t="s">
        <v>456</v>
      </c>
      <c r="F8" t="s">
        <v>829</v>
      </c>
      <c r="G8" t="s">
        <v>451</v>
      </c>
      <c r="H8">
        <v>109</v>
      </c>
    </row>
    <row r="9" spans="1:8" x14ac:dyDescent="0.35">
      <c r="A9" s="25">
        <v>37</v>
      </c>
      <c r="B9" s="21">
        <v>0</v>
      </c>
      <c r="C9" s="21">
        <v>1</v>
      </c>
      <c r="D9" s="21">
        <v>1</v>
      </c>
      <c r="E9" t="s">
        <v>458</v>
      </c>
      <c r="F9" t="s">
        <v>459</v>
      </c>
      <c r="G9" t="s">
        <v>451</v>
      </c>
      <c r="H9">
        <v>109</v>
      </c>
    </row>
    <row r="10" spans="1:8" x14ac:dyDescent="0.35">
      <c r="A10" s="25">
        <v>37</v>
      </c>
      <c r="B10" s="21">
        <v>0</v>
      </c>
      <c r="C10" s="21">
        <v>1</v>
      </c>
      <c r="D10" s="21">
        <v>1</v>
      </c>
      <c r="E10" t="s">
        <v>460</v>
      </c>
      <c r="F10" t="s">
        <v>459</v>
      </c>
      <c r="G10" t="s">
        <v>451</v>
      </c>
      <c r="H10">
        <v>109</v>
      </c>
    </row>
    <row r="11" spans="1:8" x14ac:dyDescent="0.35">
      <c r="A11" s="25">
        <v>37</v>
      </c>
      <c r="B11" s="21">
        <v>0</v>
      </c>
      <c r="C11" s="21">
        <v>1</v>
      </c>
      <c r="D11" s="21">
        <v>1</v>
      </c>
      <c r="E11" t="s">
        <v>461</v>
      </c>
      <c r="F11" s="5" t="s">
        <v>462</v>
      </c>
      <c r="G11" t="s">
        <v>451</v>
      </c>
      <c r="H11">
        <v>109</v>
      </c>
    </row>
    <row r="12" spans="1:8" x14ac:dyDescent="0.35">
      <c r="A12" s="25">
        <v>37</v>
      </c>
      <c r="B12" s="21">
        <v>0</v>
      </c>
      <c r="C12" s="21">
        <v>1</v>
      </c>
      <c r="D12" s="21">
        <v>1</v>
      </c>
      <c r="E12" t="s">
        <v>463</v>
      </c>
      <c r="F12" t="s">
        <v>465</v>
      </c>
      <c r="G12" t="s">
        <v>451</v>
      </c>
      <c r="H12">
        <v>70</v>
      </c>
    </row>
    <row r="13" spans="1:8" x14ac:dyDescent="0.35">
      <c r="A13" s="25">
        <v>37</v>
      </c>
      <c r="B13" s="21">
        <v>0</v>
      </c>
      <c r="C13" s="21">
        <v>1</v>
      </c>
      <c r="D13" s="21">
        <v>1</v>
      </c>
      <c r="E13" t="s">
        <v>463</v>
      </c>
      <c r="F13" t="s">
        <v>464</v>
      </c>
      <c r="G13" t="s">
        <v>451</v>
      </c>
      <c r="H13">
        <v>39</v>
      </c>
    </row>
    <row r="14" spans="1:8" x14ac:dyDescent="0.35">
      <c r="A14" s="25">
        <v>37</v>
      </c>
      <c r="B14" s="21">
        <v>0</v>
      </c>
      <c r="C14" s="21">
        <v>1</v>
      </c>
      <c r="D14" s="21">
        <v>1</v>
      </c>
      <c r="E14" t="s">
        <v>677</v>
      </c>
      <c r="F14" t="s">
        <v>649</v>
      </c>
      <c r="G14" t="s">
        <v>451</v>
      </c>
      <c r="H14">
        <v>69</v>
      </c>
    </row>
    <row r="15" spans="1:8" x14ac:dyDescent="0.35">
      <c r="A15" s="25">
        <v>37</v>
      </c>
      <c r="B15" s="21">
        <v>0</v>
      </c>
      <c r="C15" s="21">
        <v>1</v>
      </c>
      <c r="D15" s="21">
        <v>1</v>
      </c>
      <c r="E15" t="s">
        <v>677</v>
      </c>
      <c r="F15" t="s">
        <v>830</v>
      </c>
      <c r="G15" t="s">
        <v>451</v>
      </c>
      <c r="H15">
        <v>40</v>
      </c>
    </row>
    <row r="16" spans="1:8" x14ac:dyDescent="0.35">
      <c r="A16" s="25">
        <v>37</v>
      </c>
      <c r="B16" s="21">
        <v>0</v>
      </c>
      <c r="C16" s="21">
        <v>1</v>
      </c>
      <c r="D16" s="2">
        <v>0</v>
      </c>
      <c r="E16" t="s">
        <v>467</v>
      </c>
      <c r="F16" s="35" t="s">
        <v>831</v>
      </c>
      <c r="G16" t="s">
        <v>469</v>
      </c>
    </row>
    <row r="17" spans="1:8" x14ac:dyDescent="0.35">
      <c r="A17" s="25">
        <v>37</v>
      </c>
      <c r="B17" s="21">
        <v>0</v>
      </c>
      <c r="C17" s="21">
        <v>1</v>
      </c>
      <c r="D17" s="2">
        <v>0</v>
      </c>
      <c r="E17" t="s">
        <v>470</v>
      </c>
      <c r="F17" s="35" t="s">
        <v>832</v>
      </c>
      <c r="G17" t="s">
        <v>469</v>
      </c>
    </row>
    <row r="18" spans="1:8" x14ac:dyDescent="0.35">
      <c r="A18" s="25">
        <v>37</v>
      </c>
      <c r="B18" s="21">
        <v>0</v>
      </c>
      <c r="C18" s="21">
        <v>1</v>
      </c>
      <c r="D18" s="2">
        <v>0</v>
      </c>
      <c r="E18" t="s">
        <v>467</v>
      </c>
      <c r="F18" s="35" t="s">
        <v>833</v>
      </c>
      <c r="G18" t="s">
        <v>469</v>
      </c>
    </row>
    <row r="19" spans="1:8" x14ac:dyDescent="0.35">
      <c r="A19" s="25">
        <v>37</v>
      </c>
      <c r="B19" s="21">
        <v>0</v>
      </c>
      <c r="C19" s="21">
        <v>1</v>
      </c>
      <c r="D19" s="2">
        <v>0</v>
      </c>
      <c r="E19" t="s">
        <v>470</v>
      </c>
      <c r="F19" s="35" t="s">
        <v>834</v>
      </c>
      <c r="G19" t="s">
        <v>469</v>
      </c>
    </row>
    <row r="20" spans="1:8" x14ac:dyDescent="0.35">
      <c r="A20" s="25">
        <v>37</v>
      </c>
      <c r="B20" s="21">
        <v>0</v>
      </c>
      <c r="C20" s="21">
        <v>1</v>
      </c>
      <c r="D20" s="2">
        <v>0</v>
      </c>
      <c r="E20" t="s">
        <v>472</v>
      </c>
      <c r="F20" s="35" t="s">
        <v>241</v>
      </c>
      <c r="G20" t="s">
        <v>469</v>
      </c>
    </row>
    <row r="21" spans="1:8" x14ac:dyDescent="0.35">
      <c r="A21" s="25">
        <v>37</v>
      </c>
      <c r="B21" s="21">
        <v>0</v>
      </c>
      <c r="C21" s="21">
        <v>1</v>
      </c>
      <c r="D21" s="21">
        <v>1</v>
      </c>
      <c r="E21" t="s">
        <v>474</v>
      </c>
      <c r="F21" s="5" t="s">
        <v>462</v>
      </c>
      <c r="G21" t="s">
        <v>451</v>
      </c>
      <c r="H21">
        <v>109</v>
      </c>
    </row>
    <row r="22" spans="1:8" x14ac:dyDescent="0.35">
      <c r="A22" s="25">
        <v>37</v>
      </c>
      <c r="B22" s="21">
        <v>0</v>
      </c>
      <c r="C22" s="21">
        <v>1</v>
      </c>
      <c r="D22" s="21">
        <v>1</v>
      </c>
      <c r="E22" t="s">
        <v>475</v>
      </c>
      <c r="F22" t="s">
        <v>476</v>
      </c>
      <c r="G22" t="s">
        <v>451</v>
      </c>
      <c r="H22">
        <v>85</v>
      </c>
    </row>
    <row r="23" spans="1:8" x14ac:dyDescent="0.35">
      <c r="A23" s="25">
        <v>37</v>
      </c>
      <c r="B23" s="21">
        <v>0</v>
      </c>
      <c r="C23" s="21">
        <v>1</v>
      </c>
      <c r="D23" s="21">
        <v>1</v>
      </c>
      <c r="E23" t="s">
        <v>475</v>
      </c>
      <c r="F23" t="s">
        <v>478</v>
      </c>
      <c r="G23" t="s">
        <v>451</v>
      </c>
      <c r="H23">
        <v>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556D2-4384-4A5D-A076-71625FBD200C}">
  <dimension ref="A1:H318"/>
  <sheetViews>
    <sheetView workbookViewId="0">
      <pane ySplit="1" topLeftCell="A2" activePane="bottomLeft" state="frozen"/>
      <selection pane="bottomLeft" activeCell="F45" sqref="F45"/>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453125" bestFit="1" customWidth="1"/>
    <col min="6" max="6" width="36.1796875" customWidth="1"/>
    <col min="7" max="7" width="11.1796875" bestFit="1" customWidth="1"/>
    <col min="8" max="8" width="13.453125" customWidth="1"/>
  </cols>
  <sheetData>
    <row r="1" spans="1:8" s="16" customFormat="1" ht="51.75" customHeight="1" x14ac:dyDescent="0.35">
      <c r="A1" s="15" t="s">
        <v>38</v>
      </c>
      <c r="B1" s="20" t="s">
        <v>442</v>
      </c>
      <c r="C1" s="20" t="s">
        <v>443</v>
      </c>
      <c r="D1" s="20" t="s">
        <v>444</v>
      </c>
      <c r="E1" s="13" t="s">
        <v>445</v>
      </c>
      <c r="F1" s="13" t="s">
        <v>446</v>
      </c>
      <c r="G1" s="13" t="s">
        <v>447</v>
      </c>
      <c r="H1" s="13" t="s">
        <v>448</v>
      </c>
    </row>
    <row r="2" spans="1:8" x14ac:dyDescent="0.35">
      <c r="A2" s="25">
        <v>2</v>
      </c>
      <c r="B2" s="21">
        <v>0</v>
      </c>
      <c r="C2" s="21">
        <v>1</v>
      </c>
      <c r="D2" s="21">
        <v>1</v>
      </c>
      <c r="E2" t="s">
        <v>449</v>
      </c>
      <c r="F2" t="s">
        <v>479</v>
      </c>
      <c r="G2" t="s">
        <v>451</v>
      </c>
      <c r="H2">
        <v>7</v>
      </c>
    </row>
    <row r="3" spans="1:8" x14ac:dyDescent="0.35">
      <c r="A3" s="25">
        <v>2</v>
      </c>
      <c r="B3" s="21">
        <v>0</v>
      </c>
      <c r="C3" s="21">
        <v>1</v>
      </c>
      <c r="D3" s="21">
        <v>1</v>
      </c>
      <c r="E3" t="s">
        <v>449</v>
      </c>
      <c r="F3" t="s">
        <v>450</v>
      </c>
      <c r="G3" t="s">
        <v>451</v>
      </c>
      <c r="H3">
        <v>5</v>
      </c>
    </row>
    <row r="4" spans="1:8" x14ac:dyDescent="0.35">
      <c r="A4" s="25">
        <v>2</v>
      </c>
      <c r="B4" s="21">
        <v>0</v>
      </c>
      <c r="C4" s="21">
        <v>1</v>
      </c>
      <c r="D4" s="21">
        <v>1</v>
      </c>
      <c r="E4" t="s">
        <v>449</v>
      </c>
      <c r="F4" t="s">
        <v>452</v>
      </c>
      <c r="G4" t="s">
        <v>451</v>
      </c>
      <c r="H4">
        <v>22</v>
      </c>
    </row>
    <row r="5" spans="1:8" x14ac:dyDescent="0.35">
      <c r="A5" s="25">
        <v>2</v>
      </c>
      <c r="B5" s="21">
        <v>0</v>
      </c>
      <c r="C5" s="21">
        <v>1</v>
      </c>
      <c r="D5" s="21">
        <v>1</v>
      </c>
      <c r="E5" t="s">
        <v>449</v>
      </c>
      <c r="F5" t="s">
        <v>453</v>
      </c>
      <c r="G5" t="s">
        <v>451</v>
      </c>
      <c r="H5">
        <v>14</v>
      </c>
    </row>
    <row r="6" spans="1:8" x14ac:dyDescent="0.35">
      <c r="A6" s="25">
        <v>2</v>
      </c>
      <c r="B6" s="21">
        <v>0</v>
      </c>
      <c r="C6" s="21">
        <v>1</v>
      </c>
      <c r="D6" s="21">
        <v>1</v>
      </c>
      <c r="E6" t="s">
        <v>449</v>
      </c>
      <c r="F6" t="s">
        <v>454</v>
      </c>
      <c r="G6" t="s">
        <v>451</v>
      </c>
      <c r="H6">
        <v>3</v>
      </c>
    </row>
    <row r="7" spans="1:8" x14ac:dyDescent="0.35">
      <c r="A7" s="25">
        <v>2</v>
      </c>
      <c r="B7" s="21">
        <v>0</v>
      </c>
      <c r="C7" s="21">
        <v>1</v>
      </c>
      <c r="D7" s="21">
        <v>1</v>
      </c>
      <c r="E7" t="s">
        <v>449</v>
      </c>
      <c r="F7" t="s">
        <v>455</v>
      </c>
      <c r="G7" t="s">
        <v>451</v>
      </c>
      <c r="H7">
        <v>1</v>
      </c>
    </row>
    <row r="8" spans="1:8" x14ac:dyDescent="0.35">
      <c r="A8" s="25">
        <v>2</v>
      </c>
      <c r="B8" s="21">
        <v>0</v>
      </c>
      <c r="C8" s="21">
        <v>1</v>
      </c>
      <c r="D8" s="21">
        <v>1</v>
      </c>
      <c r="E8" t="s">
        <v>449</v>
      </c>
      <c r="F8" t="s">
        <v>480</v>
      </c>
      <c r="G8" t="s">
        <v>451</v>
      </c>
      <c r="H8">
        <f>93-SUM(H2:H7)</f>
        <v>41</v>
      </c>
    </row>
    <row r="9" spans="1:8" x14ac:dyDescent="0.35">
      <c r="A9" s="25">
        <v>2</v>
      </c>
      <c r="B9" s="21">
        <v>0</v>
      </c>
      <c r="C9" s="21">
        <v>1</v>
      </c>
      <c r="D9" s="21">
        <v>1</v>
      </c>
      <c r="E9" t="s">
        <v>456</v>
      </c>
      <c r="F9" t="s">
        <v>481</v>
      </c>
      <c r="G9" t="s">
        <v>451</v>
      </c>
      <c r="H9">
        <v>93</v>
      </c>
    </row>
    <row r="10" spans="1:8" x14ac:dyDescent="0.35">
      <c r="A10" s="25">
        <v>2</v>
      </c>
      <c r="B10" s="21">
        <v>0</v>
      </c>
      <c r="C10" s="21">
        <v>1</v>
      </c>
      <c r="D10" s="21">
        <v>1</v>
      </c>
      <c r="E10" t="s">
        <v>458</v>
      </c>
      <c r="F10" t="s">
        <v>459</v>
      </c>
      <c r="G10" t="s">
        <v>451</v>
      </c>
      <c r="H10">
        <v>93</v>
      </c>
    </row>
    <row r="11" spans="1:8" x14ac:dyDescent="0.35">
      <c r="A11" s="25">
        <v>2</v>
      </c>
      <c r="B11" s="21">
        <v>0</v>
      </c>
      <c r="C11" s="21">
        <v>1</v>
      </c>
      <c r="D11" s="21">
        <v>1</v>
      </c>
      <c r="E11" t="s">
        <v>460</v>
      </c>
      <c r="F11" t="s">
        <v>459</v>
      </c>
      <c r="G11" t="s">
        <v>451</v>
      </c>
      <c r="H11">
        <v>93</v>
      </c>
    </row>
    <row r="12" spans="1:8" x14ac:dyDescent="0.35">
      <c r="A12" s="25">
        <v>2</v>
      </c>
      <c r="B12" s="21">
        <v>0</v>
      </c>
      <c r="C12" s="21">
        <v>1</v>
      </c>
      <c r="D12" s="21">
        <v>1</v>
      </c>
      <c r="E12" t="s">
        <v>461</v>
      </c>
      <c r="F12" s="5" t="s">
        <v>462</v>
      </c>
      <c r="G12" t="s">
        <v>451</v>
      </c>
      <c r="H12">
        <v>93</v>
      </c>
    </row>
    <row r="13" spans="1:8" x14ac:dyDescent="0.35">
      <c r="A13" s="25">
        <v>2</v>
      </c>
      <c r="B13" s="21">
        <v>0</v>
      </c>
      <c r="C13" s="21">
        <v>1</v>
      </c>
      <c r="D13" s="21">
        <v>1</v>
      </c>
      <c r="E13" t="s">
        <v>463</v>
      </c>
      <c r="F13" t="s">
        <v>464</v>
      </c>
      <c r="G13" t="s">
        <v>451</v>
      </c>
      <c r="H13">
        <v>22</v>
      </c>
    </row>
    <row r="14" spans="1:8" x14ac:dyDescent="0.35">
      <c r="A14" s="25">
        <v>2</v>
      </c>
      <c r="B14" s="21">
        <v>0</v>
      </c>
      <c r="C14" s="21">
        <v>1</v>
      </c>
      <c r="D14" s="21">
        <v>1</v>
      </c>
      <c r="E14" t="s">
        <v>463</v>
      </c>
      <c r="F14" t="s">
        <v>465</v>
      </c>
      <c r="G14" t="s">
        <v>451</v>
      </c>
      <c r="H14">
        <v>31</v>
      </c>
    </row>
    <row r="15" spans="1:8" x14ac:dyDescent="0.35">
      <c r="A15" s="25">
        <v>2</v>
      </c>
      <c r="B15" s="21">
        <v>0</v>
      </c>
      <c r="C15" s="21">
        <v>1</v>
      </c>
      <c r="D15" s="21">
        <v>1</v>
      </c>
      <c r="E15" t="s">
        <v>463</v>
      </c>
      <c r="F15" t="s">
        <v>482</v>
      </c>
      <c r="G15" t="s">
        <v>451</v>
      </c>
      <c r="H15">
        <f>93-53</f>
        <v>40</v>
      </c>
    </row>
    <row r="16" spans="1:8" x14ac:dyDescent="0.35">
      <c r="A16" s="25">
        <v>2</v>
      </c>
      <c r="B16" s="21">
        <v>0</v>
      </c>
      <c r="C16" s="21">
        <v>1</v>
      </c>
      <c r="D16" s="21">
        <v>1</v>
      </c>
      <c r="E16" t="s">
        <v>466</v>
      </c>
      <c r="F16" t="s">
        <v>459</v>
      </c>
      <c r="G16" t="s">
        <v>451</v>
      </c>
      <c r="H16">
        <v>93</v>
      </c>
    </row>
    <row r="17" spans="1:8" x14ac:dyDescent="0.35">
      <c r="A17" s="25">
        <v>2</v>
      </c>
      <c r="B17" s="21">
        <v>0</v>
      </c>
      <c r="C17" s="21">
        <v>1</v>
      </c>
      <c r="D17" s="2">
        <v>0</v>
      </c>
      <c r="E17" t="s">
        <v>467</v>
      </c>
      <c r="F17" s="35" t="s">
        <v>483</v>
      </c>
      <c r="G17" t="s">
        <v>469</v>
      </c>
    </row>
    <row r="18" spans="1:8" x14ac:dyDescent="0.35">
      <c r="A18" s="25">
        <v>2</v>
      </c>
      <c r="B18" s="21">
        <v>0</v>
      </c>
      <c r="C18" s="21">
        <v>1</v>
      </c>
      <c r="D18" s="2">
        <v>0</v>
      </c>
      <c r="E18" t="s">
        <v>470</v>
      </c>
      <c r="F18" s="35" t="s">
        <v>484</v>
      </c>
      <c r="G18" t="s">
        <v>469</v>
      </c>
    </row>
    <row r="19" spans="1:8" x14ac:dyDescent="0.35">
      <c r="A19" s="25">
        <v>2</v>
      </c>
      <c r="B19" s="21">
        <v>0</v>
      </c>
      <c r="C19" s="21">
        <v>1</v>
      </c>
      <c r="D19" s="2">
        <v>0</v>
      </c>
      <c r="E19" t="s">
        <v>472</v>
      </c>
      <c r="F19" t="s">
        <v>53</v>
      </c>
      <c r="G19" t="s">
        <v>469</v>
      </c>
    </row>
    <row r="20" spans="1:8" x14ac:dyDescent="0.35">
      <c r="A20" s="25">
        <v>2</v>
      </c>
      <c r="B20" s="21">
        <v>0</v>
      </c>
      <c r="C20" s="21">
        <v>1</v>
      </c>
      <c r="D20" s="21">
        <v>1</v>
      </c>
      <c r="E20" t="s">
        <v>474</v>
      </c>
      <c r="F20" s="5" t="s">
        <v>462</v>
      </c>
      <c r="G20" t="s">
        <v>451</v>
      </c>
      <c r="H20">
        <v>99</v>
      </c>
    </row>
    <row r="21" spans="1:8" x14ac:dyDescent="0.35">
      <c r="A21" s="25">
        <v>2</v>
      </c>
      <c r="B21" s="21">
        <v>0</v>
      </c>
      <c r="C21" s="21">
        <v>1</v>
      </c>
      <c r="D21" s="21">
        <v>1</v>
      </c>
      <c r="E21" t="s">
        <v>475</v>
      </c>
      <c r="F21" t="s">
        <v>477</v>
      </c>
      <c r="G21" t="s">
        <v>451</v>
      </c>
      <c r="H21">
        <v>6</v>
      </c>
    </row>
    <row r="22" spans="1:8" x14ac:dyDescent="0.35">
      <c r="A22" s="25">
        <v>2</v>
      </c>
      <c r="B22" s="21">
        <v>0</v>
      </c>
      <c r="C22" s="21">
        <v>1</v>
      </c>
      <c r="D22" s="21">
        <v>1</v>
      </c>
      <c r="E22" t="s">
        <v>475</v>
      </c>
      <c r="F22" t="s">
        <v>478</v>
      </c>
      <c r="G22" t="s">
        <v>451</v>
      </c>
      <c r="H22">
        <v>93</v>
      </c>
    </row>
    <row r="23" spans="1:8" x14ac:dyDescent="0.35">
      <c r="A23" s="25">
        <v>2</v>
      </c>
      <c r="B23" s="21">
        <v>0</v>
      </c>
      <c r="C23" s="21">
        <v>1</v>
      </c>
      <c r="D23" s="21">
        <v>1</v>
      </c>
      <c r="E23" t="s">
        <v>485</v>
      </c>
      <c r="F23" t="s">
        <v>31</v>
      </c>
      <c r="G23" t="s">
        <v>451</v>
      </c>
      <c r="H23">
        <v>37</v>
      </c>
    </row>
    <row r="24" spans="1:8" x14ac:dyDescent="0.35">
      <c r="A24" s="25">
        <v>2</v>
      </c>
      <c r="B24" s="21">
        <v>0</v>
      </c>
      <c r="C24" s="21">
        <v>1</v>
      </c>
      <c r="D24" s="21">
        <v>1</v>
      </c>
      <c r="E24" t="s">
        <v>485</v>
      </c>
      <c r="F24" t="s">
        <v>33</v>
      </c>
      <c r="G24" t="s">
        <v>451</v>
      </c>
      <c r="H24">
        <v>62</v>
      </c>
    </row>
    <row r="25" spans="1:8" x14ac:dyDescent="0.35">
      <c r="D25" s="2"/>
    </row>
    <row r="26" spans="1:8" x14ac:dyDescent="0.35">
      <c r="D26" s="2"/>
    </row>
    <row r="27" spans="1:8" x14ac:dyDescent="0.35">
      <c r="D27" s="2"/>
    </row>
    <row r="28" spans="1:8" x14ac:dyDescent="0.35">
      <c r="D28" s="2"/>
    </row>
    <row r="29" spans="1:8" x14ac:dyDescent="0.35">
      <c r="D29" s="2"/>
    </row>
    <row r="30" spans="1:8" x14ac:dyDescent="0.35">
      <c r="D30" s="2"/>
    </row>
    <row r="31" spans="1:8" x14ac:dyDescent="0.35">
      <c r="D31" s="2"/>
    </row>
    <row r="32" spans="1:8"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row r="311" spans="4:4" x14ac:dyDescent="0.35">
      <c r="D311" s="21"/>
    </row>
    <row r="312" spans="4:4" x14ac:dyDescent="0.35">
      <c r="D312" s="21"/>
    </row>
    <row r="313" spans="4:4" x14ac:dyDescent="0.35">
      <c r="D313" s="21"/>
    </row>
    <row r="314" spans="4:4" x14ac:dyDescent="0.35">
      <c r="D314" s="21"/>
    </row>
    <row r="315" spans="4:4" x14ac:dyDescent="0.35">
      <c r="D315" s="21"/>
    </row>
    <row r="316" spans="4:4" x14ac:dyDescent="0.35">
      <c r="D316" s="21"/>
    </row>
    <row r="317" spans="4:4" x14ac:dyDescent="0.35">
      <c r="D317" s="21"/>
    </row>
    <row r="318" spans="4:4" x14ac:dyDescent="0.35">
      <c r="D318" s="21"/>
    </row>
  </sheetData>
  <autoFilter ref="A1:H24" xr:uid="{8615B3A7-0AB6-4DE7-8F17-61BC7FDB8889}">
    <sortState xmlns:xlrd2="http://schemas.microsoft.com/office/spreadsheetml/2017/richdata2" ref="A2:H24">
      <sortCondition ref="E1:E24"/>
    </sortState>
  </autoFilter>
  <pageMargins left="0.7" right="0.7" top="0.75" bottom="0.75" header="0.3" footer="0.3"/>
  <pageSetup orientation="portrait" horizontalDpi="0" verticalDpi="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001B8-AA8F-4BE5-9493-C14BBC607B81}">
  <dimension ref="A1:H21"/>
  <sheetViews>
    <sheetView workbookViewId="0">
      <selection activeCell="K13" sqref="K13"/>
    </sheetView>
  </sheetViews>
  <sheetFormatPr defaultColWidth="8.453125" defaultRowHeight="14.5" x14ac:dyDescent="0.35"/>
  <cols>
    <col min="5" max="5" width="42.453125" customWidth="1"/>
    <col min="6" max="6" width="11.453125"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38</v>
      </c>
      <c r="B2" s="21">
        <v>0</v>
      </c>
      <c r="C2" s="21">
        <v>1</v>
      </c>
      <c r="D2" s="21">
        <v>1</v>
      </c>
      <c r="E2" t="s">
        <v>449</v>
      </c>
      <c r="F2" t="s">
        <v>479</v>
      </c>
      <c r="G2" t="s">
        <v>451</v>
      </c>
      <c r="H2">
        <v>1</v>
      </c>
    </row>
    <row r="3" spans="1:8" x14ac:dyDescent="0.35">
      <c r="A3" s="25">
        <v>38</v>
      </c>
      <c r="B3" s="21">
        <v>0</v>
      </c>
      <c r="C3" s="21">
        <v>1</v>
      </c>
      <c r="D3" s="21">
        <v>1</v>
      </c>
      <c r="E3" t="s">
        <v>449</v>
      </c>
      <c r="F3" t="s">
        <v>450</v>
      </c>
      <c r="G3" t="s">
        <v>451</v>
      </c>
      <c r="H3">
        <v>5</v>
      </c>
    </row>
    <row r="4" spans="1:8" x14ac:dyDescent="0.35">
      <c r="A4" s="25">
        <v>38</v>
      </c>
      <c r="B4" s="21">
        <v>0</v>
      </c>
      <c r="C4" s="21">
        <v>1</v>
      </c>
      <c r="D4" s="21">
        <v>1</v>
      </c>
      <c r="E4" t="s">
        <v>449</v>
      </c>
      <c r="F4" t="s">
        <v>452</v>
      </c>
      <c r="G4" t="s">
        <v>451</v>
      </c>
      <c r="H4">
        <v>3</v>
      </c>
    </row>
    <row r="5" spans="1:8" x14ac:dyDescent="0.35">
      <c r="A5" s="25">
        <v>38</v>
      </c>
      <c r="B5" s="21">
        <v>0</v>
      </c>
      <c r="C5" s="21">
        <v>1</v>
      </c>
      <c r="D5" s="21">
        <v>1</v>
      </c>
      <c r="E5" t="s">
        <v>449</v>
      </c>
      <c r="F5" t="s">
        <v>453</v>
      </c>
      <c r="G5" t="s">
        <v>451</v>
      </c>
      <c r="H5">
        <v>1</v>
      </c>
    </row>
    <row r="6" spans="1:8" x14ac:dyDescent="0.35">
      <c r="A6" s="25">
        <v>38</v>
      </c>
      <c r="B6" s="21">
        <v>0</v>
      </c>
      <c r="C6" s="21">
        <v>1</v>
      </c>
      <c r="D6" s="21">
        <v>1</v>
      </c>
      <c r="E6" t="s">
        <v>449</v>
      </c>
      <c r="F6" t="s">
        <v>571</v>
      </c>
      <c r="G6" t="s">
        <v>451</v>
      </c>
      <c r="H6">
        <v>1</v>
      </c>
    </row>
    <row r="7" spans="1:8" x14ac:dyDescent="0.35">
      <c r="A7" s="25">
        <v>38</v>
      </c>
      <c r="B7" s="2">
        <v>0</v>
      </c>
      <c r="C7" s="21">
        <v>1</v>
      </c>
      <c r="D7" s="21">
        <v>1</v>
      </c>
      <c r="E7" t="s">
        <v>449</v>
      </c>
      <c r="F7" t="s">
        <v>480</v>
      </c>
      <c r="G7" t="s">
        <v>451</v>
      </c>
      <c r="H7">
        <v>3</v>
      </c>
    </row>
    <row r="8" spans="1:8" x14ac:dyDescent="0.35">
      <c r="A8" s="25">
        <v>38</v>
      </c>
      <c r="B8" s="21">
        <v>0</v>
      </c>
      <c r="C8" s="21">
        <v>1</v>
      </c>
      <c r="D8" s="21">
        <v>1</v>
      </c>
      <c r="E8" t="s">
        <v>456</v>
      </c>
      <c r="F8" t="s">
        <v>576</v>
      </c>
      <c r="G8" t="s">
        <v>451</v>
      </c>
      <c r="H8">
        <v>14</v>
      </c>
    </row>
    <row r="9" spans="1:8" x14ac:dyDescent="0.35">
      <c r="A9" s="25">
        <v>38</v>
      </c>
      <c r="B9" s="21">
        <v>0</v>
      </c>
      <c r="C9" s="21">
        <v>1</v>
      </c>
      <c r="D9" s="21">
        <v>1</v>
      </c>
      <c r="E9" t="s">
        <v>458</v>
      </c>
      <c r="F9" t="s">
        <v>459</v>
      </c>
      <c r="G9" t="s">
        <v>451</v>
      </c>
      <c r="H9">
        <v>14</v>
      </c>
    </row>
    <row r="10" spans="1:8" x14ac:dyDescent="0.35">
      <c r="A10" s="25">
        <v>38</v>
      </c>
      <c r="B10" s="21">
        <v>0</v>
      </c>
      <c r="C10" s="21">
        <v>1</v>
      </c>
      <c r="D10" s="21">
        <v>1</v>
      </c>
      <c r="E10" t="s">
        <v>460</v>
      </c>
      <c r="F10" t="s">
        <v>459</v>
      </c>
      <c r="G10" t="s">
        <v>451</v>
      </c>
      <c r="H10">
        <v>14</v>
      </c>
    </row>
    <row r="11" spans="1:8" x14ac:dyDescent="0.35">
      <c r="A11" s="25">
        <v>38</v>
      </c>
      <c r="B11" s="21">
        <v>0</v>
      </c>
      <c r="C11" s="21">
        <v>1</v>
      </c>
      <c r="D11" s="21">
        <v>1</v>
      </c>
      <c r="E11" t="s">
        <v>461</v>
      </c>
      <c r="F11" s="5" t="s">
        <v>462</v>
      </c>
      <c r="G11" t="s">
        <v>451</v>
      </c>
      <c r="H11">
        <v>14</v>
      </c>
    </row>
    <row r="12" spans="1:8" x14ac:dyDescent="0.35">
      <c r="A12" s="25">
        <v>38</v>
      </c>
      <c r="B12" s="21">
        <v>0</v>
      </c>
      <c r="C12" s="21">
        <v>1</v>
      </c>
      <c r="D12" s="21">
        <v>1</v>
      </c>
      <c r="E12" t="s">
        <v>463</v>
      </c>
      <c r="F12" t="s">
        <v>465</v>
      </c>
      <c r="G12" t="s">
        <v>451</v>
      </c>
      <c r="H12">
        <v>7</v>
      </c>
    </row>
    <row r="13" spans="1:8" x14ac:dyDescent="0.35">
      <c r="A13" s="25">
        <v>38</v>
      </c>
      <c r="B13" s="21">
        <v>0</v>
      </c>
      <c r="C13" s="21">
        <v>1</v>
      </c>
      <c r="D13" s="21">
        <v>1</v>
      </c>
      <c r="E13" t="s">
        <v>463</v>
      </c>
      <c r="F13" t="s">
        <v>464</v>
      </c>
      <c r="G13" t="s">
        <v>451</v>
      </c>
      <c r="H13">
        <v>4</v>
      </c>
    </row>
    <row r="14" spans="1:8" x14ac:dyDescent="0.35">
      <c r="A14" s="25">
        <v>38</v>
      </c>
      <c r="B14" s="21">
        <v>0</v>
      </c>
      <c r="C14" s="21">
        <v>1</v>
      </c>
      <c r="D14" s="21">
        <v>1</v>
      </c>
      <c r="E14" t="s">
        <v>463</v>
      </c>
      <c r="F14" t="s">
        <v>482</v>
      </c>
      <c r="G14" t="s">
        <v>451</v>
      </c>
      <c r="H14">
        <v>3</v>
      </c>
    </row>
    <row r="15" spans="1:8" x14ac:dyDescent="0.35">
      <c r="A15" s="25">
        <v>38</v>
      </c>
      <c r="B15" s="21">
        <v>0</v>
      </c>
      <c r="C15" s="21">
        <v>1</v>
      </c>
      <c r="D15" s="21">
        <v>1</v>
      </c>
      <c r="E15" t="s">
        <v>677</v>
      </c>
      <c r="F15" t="s">
        <v>577</v>
      </c>
      <c r="G15" t="s">
        <v>451</v>
      </c>
      <c r="H15">
        <v>52</v>
      </c>
    </row>
    <row r="16" spans="1:8" x14ac:dyDescent="0.35">
      <c r="A16" s="25">
        <v>38</v>
      </c>
      <c r="B16" s="21">
        <v>0</v>
      </c>
      <c r="C16" s="21">
        <v>1</v>
      </c>
      <c r="D16" s="2">
        <v>0</v>
      </c>
      <c r="E16" t="s">
        <v>472</v>
      </c>
      <c r="F16" s="35" t="s">
        <v>246</v>
      </c>
      <c r="G16" t="s">
        <v>469</v>
      </c>
    </row>
    <row r="17" spans="1:8" x14ac:dyDescent="0.35">
      <c r="A17" s="25">
        <v>38</v>
      </c>
      <c r="B17" s="21">
        <v>0</v>
      </c>
      <c r="C17" s="21">
        <v>1</v>
      </c>
      <c r="D17" s="21">
        <v>1</v>
      </c>
      <c r="E17" t="s">
        <v>474</v>
      </c>
      <c r="F17" s="5" t="s">
        <v>462</v>
      </c>
      <c r="G17" t="s">
        <v>451</v>
      </c>
      <c r="H17">
        <v>52</v>
      </c>
    </row>
    <row r="18" spans="1:8" x14ac:dyDescent="0.35">
      <c r="A18" s="25">
        <v>38</v>
      </c>
      <c r="B18" s="21">
        <v>0</v>
      </c>
      <c r="C18" s="21">
        <v>1</v>
      </c>
      <c r="D18" s="21">
        <v>1</v>
      </c>
      <c r="E18" t="s">
        <v>485</v>
      </c>
      <c r="F18" t="s">
        <v>31</v>
      </c>
      <c r="G18" t="s">
        <v>451</v>
      </c>
      <c r="H18">
        <v>25</v>
      </c>
    </row>
    <row r="19" spans="1:8" x14ac:dyDescent="0.35">
      <c r="A19" s="25">
        <v>38</v>
      </c>
      <c r="B19" s="21">
        <v>0</v>
      </c>
      <c r="C19" s="21">
        <v>1</v>
      </c>
      <c r="D19" s="21">
        <v>1</v>
      </c>
      <c r="E19" t="s">
        <v>485</v>
      </c>
      <c r="F19" t="s">
        <v>718</v>
      </c>
      <c r="G19" t="s">
        <v>451</v>
      </c>
      <c r="H19">
        <v>27</v>
      </c>
    </row>
    <row r="20" spans="1:8" x14ac:dyDescent="0.35">
      <c r="A20" s="25">
        <v>38</v>
      </c>
      <c r="B20" s="21">
        <v>0</v>
      </c>
      <c r="C20" s="21">
        <v>1</v>
      </c>
      <c r="D20" s="21">
        <v>1</v>
      </c>
      <c r="E20" t="s">
        <v>475</v>
      </c>
      <c r="F20" t="s">
        <v>476</v>
      </c>
      <c r="G20" t="s">
        <v>451</v>
      </c>
      <c r="H20">
        <v>25</v>
      </c>
    </row>
    <row r="21" spans="1:8" x14ac:dyDescent="0.35">
      <c r="A21" s="25">
        <v>38</v>
      </c>
      <c r="B21" s="21">
        <v>0</v>
      </c>
      <c r="C21" s="21">
        <v>1</v>
      </c>
      <c r="D21" s="21">
        <v>1</v>
      </c>
      <c r="E21" t="s">
        <v>475</v>
      </c>
      <c r="F21" t="s">
        <v>478</v>
      </c>
      <c r="G21" t="s">
        <v>451</v>
      </c>
      <c r="H21">
        <v>27</v>
      </c>
    </row>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7D8E1-BFB9-4D23-BD8A-0365D57CEE15}">
  <dimension ref="A1:H20"/>
  <sheetViews>
    <sheetView workbookViewId="0">
      <selection activeCell="E16" sqref="E16"/>
    </sheetView>
  </sheetViews>
  <sheetFormatPr defaultColWidth="8.453125" defaultRowHeight="14.5" x14ac:dyDescent="0.35"/>
  <cols>
    <col min="5" max="5" width="27.1796875" customWidth="1"/>
    <col min="6" max="6" width="14.453125" customWidth="1"/>
    <col min="7" max="7" width="10.45312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39</v>
      </c>
      <c r="B2" s="21">
        <v>0</v>
      </c>
      <c r="C2" s="21">
        <v>1</v>
      </c>
      <c r="D2" s="21">
        <v>1</v>
      </c>
      <c r="E2" t="s">
        <v>449</v>
      </c>
      <c r="F2" t="s">
        <v>479</v>
      </c>
      <c r="G2" t="s">
        <v>451</v>
      </c>
      <c r="H2">
        <f>568-H3-H4</f>
        <v>108</v>
      </c>
    </row>
    <row r="3" spans="1:8" x14ac:dyDescent="0.35">
      <c r="A3" s="25">
        <v>39</v>
      </c>
      <c r="B3" s="21">
        <v>0</v>
      </c>
      <c r="C3" s="21">
        <v>1</v>
      </c>
      <c r="D3" s="21">
        <v>1</v>
      </c>
      <c r="E3" t="s">
        <v>449</v>
      </c>
      <c r="F3" t="s">
        <v>450</v>
      </c>
      <c r="G3" t="s">
        <v>451</v>
      </c>
      <c r="H3">
        <v>369</v>
      </c>
    </row>
    <row r="4" spans="1:8" x14ac:dyDescent="0.35">
      <c r="A4" s="25">
        <v>39</v>
      </c>
      <c r="B4" s="21">
        <v>0</v>
      </c>
      <c r="C4" s="21">
        <v>1</v>
      </c>
      <c r="D4" s="21">
        <v>1</v>
      </c>
      <c r="E4" t="s">
        <v>449</v>
      </c>
      <c r="F4" t="s">
        <v>452</v>
      </c>
      <c r="G4" t="s">
        <v>451</v>
      </c>
      <c r="H4">
        <v>91</v>
      </c>
    </row>
    <row r="5" spans="1:8" x14ac:dyDescent="0.35">
      <c r="A5" s="25">
        <v>39</v>
      </c>
      <c r="B5" s="21">
        <v>0</v>
      </c>
      <c r="C5" s="21">
        <v>1</v>
      </c>
      <c r="D5" s="21">
        <v>1</v>
      </c>
      <c r="E5" t="s">
        <v>456</v>
      </c>
      <c r="F5" t="s">
        <v>817</v>
      </c>
      <c r="G5" t="s">
        <v>451</v>
      </c>
      <c r="H5">
        <v>568</v>
      </c>
    </row>
    <row r="6" spans="1:8" x14ac:dyDescent="0.35">
      <c r="A6" s="25">
        <v>39</v>
      </c>
      <c r="B6" s="21">
        <v>0</v>
      </c>
      <c r="C6" s="21">
        <v>1</v>
      </c>
      <c r="D6" s="21">
        <v>1</v>
      </c>
      <c r="E6" t="s">
        <v>458</v>
      </c>
      <c r="F6" t="s">
        <v>585</v>
      </c>
      <c r="G6" t="s">
        <v>451</v>
      </c>
      <c r="H6">
        <v>568</v>
      </c>
    </row>
    <row r="7" spans="1:8" x14ac:dyDescent="0.35">
      <c r="A7" s="25">
        <v>39</v>
      </c>
      <c r="B7" s="21">
        <v>0</v>
      </c>
      <c r="C7" s="21">
        <v>1</v>
      </c>
      <c r="D7" s="21">
        <v>1</v>
      </c>
      <c r="E7" t="s">
        <v>460</v>
      </c>
      <c r="F7" t="s">
        <v>581</v>
      </c>
      <c r="G7" t="s">
        <v>451</v>
      </c>
      <c r="H7">
        <v>568</v>
      </c>
    </row>
    <row r="8" spans="1:8" x14ac:dyDescent="0.35">
      <c r="A8" s="25">
        <v>39</v>
      </c>
      <c r="B8" s="21">
        <v>0</v>
      </c>
      <c r="C8" s="21">
        <v>1</v>
      </c>
      <c r="D8" s="21">
        <v>1</v>
      </c>
      <c r="E8" t="s">
        <v>461</v>
      </c>
      <c r="F8" s="5" t="s">
        <v>462</v>
      </c>
      <c r="G8" t="s">
        <v>451</v>
      </c>
      <c r="H8">
        <v>568</v>
      </c>
    </row>
    <row r="9" spans="1:8" x14ac:dyDescent="0.35">
      <c r="A9" s="25">
        <v>39</v>
      </c>
      <c r="B9" s="21">
        <v>0</v>
      </c>
      <c r="C9" s="21">
        <v>1</v>
      </c>
      <c r="D9" s="21">
        <v>1</v>
      </c>
      <c r="E9" t="s">
        <v>463</v>
      </c>
      <c r="F9" t="s">
        <v>465</v>
      </c>
      <c r="G9" t="s">
        <v>451</v>
      </c>
      <c r="H9">
        <v>320</v>
      </c>
    </row>
    <row r="10" spans="1:8" x14ac:dyDescent="0.35">
      <c r="A10" s="25">
        <v>39</v>
      </c>
      <c r="B10" s="21">
        <v>0</v>
      </c>
      <c r="C10" s="21">
        <v>1</v>
      </c>
      <c r="D10" s="21">
        <v>1</v>
      </c>
      <c r="E10" t="s">
        <v>463</v>
      </c>
      <c r="F10" t="s">
        <v>464</v>
      </c>
      <c r="G10" t="s">
        <v>451</v>
      </c>
      <c r="H10">
        <f>568-325</f>
        <v>243</v>
      </c>
    </row>
    <row r="11" spans="1:8" x14ac:dyDescent="0.35">
      <c r="A11" s="25">
        <v>39</v>
      </c>
      <c r="B11" s="21">
        <v>0</v>
      </c>
      <c r="C11" s="21">
        <v>1</v>
      </c>
      <c r="D11" s="21">
        <v>1</v>
      </c>
      <c r="E11" t="s">
        <v>463</v>
      </c>
      <c r="F11" t="s">
        <v>459</v>
      </c>
      <c r="G11" t="s">
        <v>451</v>
      </c>
      <c r="H11">
        <v>5</v>
      </c>
    </row>
    <row r="12" spans="1:8" x14ac:dyDescent="0.35">
      <c r="A12" s="25">
        <v>39</v>
      </c>
      <c r="B12" s="21">
        <v>0</v>
      </c>
      <c r="C12" s="21">
        <v>1</v>
      </c>
      <c r="D12" s="21">
        <v>1</v>
      </c>
      <c r="E12" t="s">
        <v>677</v>
      </c>
      <c r="F12" t="s">
        <v>650</v>
      </c>
      <c r="G12" t="s">
        <v>451</v>
      </c>
      <c r="H12">
        <v>520</v>
      </c>
    </row>
    <row r="13" spans="1:8" x14ac:dyDescent="0.35">
      <c r="A13" s="25">
        <v>39</v>
      </c>
      <c r="B13" s="21">
        <v>0</v>
      </c>
      <c r="C13" s="21">
        <v>1</v>
      </c>
      <c r="D13" s="21">
        <v>1</v>
      </c>
      <c r="E13" t="s">
        <v>677</v>
      </c>
      <c r="F13" t="s">
        <v>835</v>
      </c>
      <c r="G13" t="s">
        <v>451</v>
      </c>
      <c r="H13">
        <v>48</v>
      </c>
    </row>
    <row r="14" spans="1:8" x14ac:dyDescent="0.35">
      <c r="A14" s="25">
        <v>39</v>
      </c>
      <c r="B14" s="21">
        <v>0</v>
      </c>
      <c r="C14" s="21">
        <v>1</v>
      </c>
      <c r="D14" s="2">
        <v>0</v>
      </c>
      <c r="E14" t="s">
        <v>472</v>
      </c>
      <c r="F14" s="35" t="s">
        <v>251</v>
      </c>
      <c r="G14" t="s">
        <v>469</v>
      </c>
    </row>
    <row r="15" spans="1:8" x14ac:dyDescent="0.35">
      <c r="A15" s="25">
        <v>39</v>
      </c>
      <c r="B15" s="21">
        <v>0</v>
      </c>
      <c r="C15" s="21">
        <v>1</v>
      </c>
      <c r="D15" s="2">
        <v>0</v>
      </c>
      <c r="E15" t="s">
        <v>653</v>
      </c>
      <c r="F15" t="s">
        <v>836</v>
      </c>
      <c r="G15" t="s">
        <v>469</v>
      </c>
    </row>
    <row r="16" spans="1:8" x14ac:dyDescent="0.35">
      <c r="A16" s="25">
        <v>39</v>
      </c>
      <c r="B16" s="21">
        <v>0</v>
      </c>
      <c r="C16" s="21">
        <v>1</v>
      </c>
      <c r="D16" s="21">
        <v>1</v>
      </c>
      <c r="E16" t="s">
        <v>474</v>
      </c>
      <c r="F16" s="5" t="s">
        <v>462</v>
      </c>
      <c r="G16" t="s">
        <v>451</v>
      </c>
      <c r="H16">
        <v>568</v>
      </c>
    </row>
    <row r="17" spans="1:7" x14ac:dyDescent="0.35">
      <c r="A17" s="25">
        <v>39</v>
      </c>
      <c r="B17" s="21">
        <v>0</v>
      </c>
      <c r="C17" s="21">
        <v>1</v>
      </c>
      <c r="D17" s="2">
        <v>0</v>
      </c>
      <c r="E17" t="s">
        <v>467</v>
      </c>
      <c r="F17" t="s">
        <v>837</v>
      </c>
      <c r="G17" t="s">
        <v>469</v>
      </c>
    </row>
    <row r="18" spans="1:7" x14ac:dyDescent="0.35">
      <c r="A18" s="25">
        <v>39</v>
      </c>
      <c r="B18" s="21">
        <v>0</v>
      </c>
      <c r="C18" s="21">
        <v>1</v>
      </c>
      <c r="D18" s="2">
        <v>0</v>
      </c>
      <c r="E18" t="s">
        <v>470</v>
      </c>
      <c r="F18" t="s">
        <v>838</v>
      </c>
      <c r="G18" t="s">
        <v>469</v>
      </c>
    </row>
    <row r="19" spans="1:7" x14ac:dyDescent="0.35">
      <c r="A19" s="25">
        <v>39</v>
      </c>
      <c r="B19" s="21">
        <v>0</v>
      </c>
      <c r="C19" s="21">
        <v>1</v>
      </c>
      <c r="D19" s="2">
        <v>0</v>
      </c>
      <c r="E19" t="s">
        <v>467</v>
      </c>
      <c r="F19" t="s">
        <v>839</v>
      </c>
      <c r="G19" t="s">
        <v>469</v>
      </c>
    </row>
    <row r="20" spans="1:7" x14ac:dyDescent="0.35">
      <c r="A20" s="25">
        <v>39</v>
      </c>
      <c r="B20" s="21">
        <v>0</v>
      </c>
      <c r="C20" s="21">
        <v>1</v>
      </c>
      <c r="D20" s="2">
        <v>0</v>
      </c>
      <c r="E20" t="s">
        <v>470</v>
      </c>
      <c r="F20" t="s">
        <v>838</v>
      </c>
      <c r="G20" t="s">
        <v>469</v>
      </c>
    </row>
  </sheetData>
  <phoneticPr fontId="15" type="noConversion"/>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26825-01B3-48FB-A595-21D4A9BBA145}">
  <dimension ref="A1:H13"/>
  <sheetViews>
    <sheetView workbookViewId="0">
      <selection activeCell="E21" sqref="E21"/>
    </sheetView>
  </sheetViews>
  <sheetFormatPr defaultColWidth="8.453125" defaultRowHeight="14.5" x14ac:dyDescent="0.35"/>
  <cols>
    <col min="5" max="5" width="47.1796875" customWidth="1"/>
    <col min="6" max="6" width="12.1796875"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40</v>
      </c>
      <c r="B2" s="2">
        <v>0</v>
      </c>
      <c r="C2" s="21">
        <v>1</v>
      </c>
      <c r="D2" s="21">
        <v>1</v>
      </c>
      <c r="E2" t="s">
        <v>449</v>
      </c>
      <c r="F2" t="s">
        <v>480</v>
      </c>
      <c r="G2" t="s">
        <v>451</v>
      </c>
      <c r="H2">
        <v>274</v>
      </c>
    </row>
    <row r="3" spans="1:8" x14ac:dyDescent="0.35">
      <c r="A3" s="25">
        <v>40</v>
      </c>
      <c r="B3" s="21">
        <v>0</v>
      </c>
      <c r="C3" s="21">
        <v>1</v>
      </c>
      <c r="D3" s="21">
        <v>1</v>
      </c>
      <c r="E3" t="s">
        <v>456</v>
      </c>
      <c r="F3" t="s">
        <v>840</v>
      </c>
      <c r="G3" t="s">
        <v>451</v>
      </c>
      <c r="H3">
        <v>274</v>
      </c>
    </row>
    <row r="4" spans="1:8" x14ac:dyDescent="0.35">
      <c r="A4" s="25">
        <v>40</v>
      </c>
      <c r="B4" s="21">
        <v>0</v>
      </c>
      <c r="C4" s="21">
        <v>1</v>
      </c>
      <c r="D4" s="21">
        <v>1</v>
      </c>
      <c r="E4" t="s">
        <v>458</v>
      </c>
      <c r="F4" t="s">
        <v>459</v>
      </c>
      <c r="G4" t="s">
        <v>451</v>
      </c>
      <c r="H4">
        <v>274</v>
      </c>
    </row>
    <row r="5" spans="1:8" x14ac:dyDescent="0.35">
      <c r="A5" s="25">
        <v>40</v>
      </c>
      <c r="B5" s="21">
        <v>0</v>
      </c>
      <c r="C5" s="21">
        <v>1</v>
      </c>
      <c r="D5" s="21">
        <v>1</v>
      </c>
      <c r="E5" t="s">
        <v>460</v>
      </c>
      <c r="F5" t="s">
        <v>459</v>
      </c>
      <c r="G5" t="s">
        <v>451</v>
      </c>
      <c r="H5">
        <v>274</v>
      </c>
    </row>
    <row r="6" spans="1:8" x14ac:dyDescent="0.35">
      <c r="A6" s="25">
        <v>40</v>
      </c>
      <c r="B6" s="21">
        <v>0</v>
      </c>
      <c r="C6" s="21">
        <v>1</v>
      </c>
      <c r="D6" s="21">
        <v>1</v>
      </c>
      <c r="E6" t="s">
        <v>461</v>
      </c>
      <c r="F6" s="5" t="s">
        <v>462</v>
      </c>
      <c r="G6" t="s">
        <v>451</v>
      </c>
      <c r="H6">
        <v>274</v>
      </c>
    </row>
    <row r="7" spans="1:8" x14ac:dyDescent="0.35">
      <c r="A7" s="25">
        <v>40</v>
      </c>
      <c r="B7" s="21">
        <v>0</v>
      </c>
      <c r="C7" s="21">
        <v>1</v>
      </c>
      <c r="D7" s="21">
        <v>1</v>
      </c>
      <c r="E7" t="s">
        <v>463</v>
      </c>
      <c r="F7" t="s">
        <v>459</v>
      </c>
      <c r="G7" t="s">
        <v>451</v>
      </c>
      <c r="H7">
        <v>274</v>
      </c>
    </row>
    <row r="8" spans="1:8" x14ac:dyDescent="0.35">
      <c r="A8" s="25">
        <v>40</v>
      </c>
      <c r="B8" s="21">
        <v>0</v>
      </c>
      <c r="C8" s="21">
        <v>1</v>
      </c>
      <c r="D8" s="21">
        <v>1</v>
      </c>
      <c r="E8" t="s">
        <v>466</v>
      </c>
      <c r="F8" t="s">
        <v>459</v>
      </c>
      <c r="G8" t="s">
        <v>451</v>
      </c>
      <c r="H8">
        <v>274</v>
      </c>
    </row>
    <row r="9" spans="1:8" x14ac:dyDescent="0.35">
      <c r="A9" s="25">
        <v>40</v>
      </c>
      <c r="B9" s="21">
        <v>0</v>
      </c>
      <c r="C9" s="21">
        <v>1</v>
      </c>
      <c r="D9" s="2">
        <v>0</v>
      </c>
      <c r="E9" t="s">
        <v>472</v>
      </c>
      <c r="F9" s="35" t="s">
        <v>257</v>
      </c>
      <c r="G9" t="s">
        <v>469</v>
      </c>
    </row>
    <row r="10" spans="1:8" x14ac:dyDescent="0.35">
      <c r="A10" s="25">
        <v>40</v>
      </c>
      <c r="B10" s="21">
        <v>0</v>
      </c>
      <c r="C10" s="21">
        <v>1</v>
      </c>
      <c r="D10" s="21">
        <v>1</v>
      </c>
      <c r="E10" t="s">
        <v>474</v>
      </c>
      <c r="F10" s="5" t="s">
        <v>462</v>
      </c>
      <c r="G10" t="s">
        <v>451</v>
      </c>
      <c r="H10">
        <v>274</v>
      </c>
    </row>
    <row r="11" spans="1:8" x14ac:dyDescent="0.35">
      <c r="A11" s="25">
        <v>40</v>
      </c>
      <c r="B11" s="21">
        <v>0</v>
      </c>
      <c r="C11" s="21">
        <v>1</v>
      </c>
      <c r="D11" s="21">
        <v>1</v>
      </c>
      <c r="E11" t="s">
        <v>475</v>
      </c>
      <c r="F11" t="s">
        <v>477</v>
      </c>
      <c r="G11" t="s">
        <v>451</v>
      </c>
      <c r="H11">
        <v>274</v>
      </c>
    </row>
    <row r="12" spans="1:8" x14ac:dyDescent="0.35">
      <c r="A12" s="25">
        <v>40</v>
      </c>
      <c r="B12" s="21">
        <v>0</v>
      </c>
      <c r="C12" s="21">
        <v>1</v>
      </c>
      <c r="D12" s="2">
        <v>0</v>
      </c>
      <c r="E12" t="s">
        <v>467</v>
      </c>
      <c r="F12" t="s">
        <v>841</v>
      </c>
      <c r="G12" t="s">
        <v>469</v>
      </c>
    </row>
    <row r="13" spans="1:8" x14ac:dyDescent="0.35">
      <c r="A13" s="25">
        <v>40</v>
      </c>
      <c r="B13" s="21">
        <v>0</v>
      </c>
      <c r="C13" s="21">
        <v>1</v>
      </c>
      <c r="D13" s="2">
        <v>0</v>
      </c>
      <c r="E13" t="s">
        <v>470</v>
      </c>
      <c r="F13" t="s">
        <v>842</v>
      </c>
      <c r="G13" t="s">
        <v>469</v>
      </c>
    </row>
  </sheetData>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049D1-9551-45FC-8567-369340C8B6CB}">
  <dimension ref="A1:H27"/>
  <sheetViews>
    <sheetView topLeftCell="A7" workbookViewId="0">
      <selection activeCell="K21" sqref="K21"/>
    </sheetView>
  </sheetViews>
  <sheetFormatPr defaultColWidth="8.453125" defaultRowHeight="14.5" x14ac:dyDescent="0.35"/>
  <cols>
    <col min="4" max="4" width="12.1796875" customWidth="1"/>
    <col min="5" max="5" width="18.453125" customWidth="1"/>
    <col min="6" max="6" width="15.1796875" customWidth="1"/>
  </cols>
  <sheetData>
    <row r="1" spans="1:8" ht="38.5" customHeight="1" x14ac:dyDescent="0.35">
      <c r="A1" s="15" t="s">
        <v>38</v>
      </c>
      <c r="B1" s="20" t="s">
        <v>442</v>
      </c>
      <c r="C1" s="20" t="s">
        <v>443</v>
      </c>
      <c r="D1" s="20" t="s">
        <v>444</v>
      </c>
      <c r="E1" s="13" t="s">
        <v>445</v>
      </c>
      <c r="F1" s="13" t="s">
        <v>446</v>
      </c>
      <c r="G1" s="13" t="s">
        <v>447</v>
      </c>
      <c r="H1" s="13" t="s">
        <v>448</v>
      </c>
    </row>
    <row r="2" spans="1:8" x14ac:dyDescent="0.35">
      <c r="A2" s="25">
        <v>41</v>
      </c>
      <c r="B2" s="21">
        <v>0</v>
      </c>
      <c r="C2" s="21">
        <v>1</v>
      </c>
      <c r="D2" s="21">
        <v>1</v>
      </c>
      <c r="E2" t="s">
        <v>449</v>
      </c>
      <c r="F2" t="s">
        <v>450</v>
      </c>
      <c r="G2" t="s">
        <v>451</v>
      </c>
      <c r="H2">
        <v>4</v>
      </c>
    </row>
    <row r="3" spans="1:8" x14ac:dyDescent="0.35">
      <c r="A3" s="25">
        <v>41</v>
      </c>
      <c r="B3" s="21">
        <v>0</v>
      </c>
      <c r="C3" s="21">
        <v>1</v>
      </c>
      <c r="D3" s="21">
        <v>1</v>
      </c>
      <c r="E3" t="s">
        <v>449</v>
      </c>
      <c r="F3" t="s">
        <v>452</v>
      </c>
      <c r="G3" t="s">
        <v>451</v>
      </c>
      <c r="H3">
        <v>5</v>
      </c>
    </row>
    <row r="4" spans="1:8" x14ac:dyDescent="0.35">
      <c r="A4" s="25">
        <v>41</v>
      </c>
      <c r="B4" s="21">
        <v>0</v>
      </c>
      <c r="C4" s="21">
        <v>1</v>
      </c>
      <c r="D4" s="21">
        <v>1</v>
      </c>
      <c r="E4" t="s">
        <v>449</v>
      </c>
      <c r="F4" t="s">
        <v>453</v>
      </c>
      <c r="G4" t="s">
        <v>451</v>
      </c>
      <c r="H4">
        <v>4</v>
      </c>
    </row>
    <row r="5" spans="1:8" x14ac:dyDescent="0.35">
      <c r="A5" s="25">
        <v>41</v>
      </c>
      <c r="B5" s="2">
        <v>0</v>
      </c>
      <c r="C5" s="21">
        <v>1</v>
      </c>
      <c r="D5" s="21">
        <v>1</v>
      </c>
      <c r="E5" t="s">
        <v>449</v>
      </c>
      <c r="F5" t="s">
        <v>480</v>
      </c>
      <c r="G5" t="s">
        <v>451</v>
      </c>
      <c r="H5">
        <v>2</v>
      </c>
    </row>
    <row r="6" spans="1:8" x14ac:dyDescent="0.35">
      <c r="A6" s="25">
        <v>41</v>
      </c>
      <c r="B6" s="21">
        <v>0</v>
      </c>
      <c r="C6" s="21">
        <v>1</v>
      </c>
      <c r="D6" s="21">
        <v>1</v>
      </c>
      <c r="E6" t="s">
        <v>456</v>
      </c>
      <c r="F6" t="s">
        <v>843</v>
      </c>
      <c r="G6" t="s">
        <v>451</v>
      </c>
      <c r="H6">
        <v>15</v>
      </c>
    </row>
    <row r="7" spans="1:8" x14ac:dyDescent="0.35">
      <c r="A7" s="25">
        <v>41</v>
      </c>
      <c r="B7" s="21">
        <v>0</v>
      </c>
      <c r="C7" s="21">
        <v>1</v>
      </c>
      <c r="D7" s="21">
        <v>1</v>
      </c>
      <c r="E7" t="s">
        <v>458</v>
      </c>
      <c r="F7" t="s">
        <v>585</v>
      </c>
      <c r="G7" t="s">
        <v>451</v>
      </c>
      <c r="H7">
        <v>14</v>
      </c>
    </row>
    <row r="8" spans="1:8" x14ac:dyDescent="0.35">
      <c r="A8" s="25">
        <v>41</v>
      </c>
      <c r="B8" s="21">
        <v>0</v>
      </c>
      <c r="C8" s="21">
        <v>1</v>
      </c>
      <c r="D8" s="21">
        <v>1</v>
      </c>
      <c r="E8" t="s">
        <v>458</v>
      </c>
      <c r="F8" t="s">
        <v>586</v>
      </c>
      <c r="G8" t="s">
        <v>451</v>
      </c>
      <c r="H8">
        <v>1</v>
      </c>
    </row>
    <row r="9" spans="1:8" x14ac:dyDescent="0.35">
      <c r="A9" s="25">
        <v>41</v>
      </c>
      <c r="B9" s="21">
        <v>0</v>
      </c>
      <c r="C9" s="21">
        <v>1</v>
      </c>
      <c r="D9" s="21">
        <v>1</v>
      </c>
      <c r="E9" t="s">
        <v>460</v>
      </c>
      <c r="F9" t="s">
        <v>459</v>
      </c>
      <c r="G9" t="s">
        <v>451</v>
      </c>
      <c r="H9">
        <v>15</v>
      </c>
    </row>
    <row r="10" spans="1:8" x14ac:dyDescent="0.35">
      <c r="A10" s="25">
        <v>41</v>
      </c>
      <c r="B10" s="21">
        <v>0</v>
      </c>
      <c r="C10" s="21">
        <v>1</v>
      </c>
      <c r="D10" s="21">
        <v>1</v>
      </c>
      <c r="E10" t="s">
        <v>461</v>
      </c>
      <c r="F10" s="5" t="s">
        <v>462</v>
      </c>
      <c r="G10" t="s">
        <v>451</v>
      </c>
      <c r="H10">
        <v>15</v>
      </c>
    </row>
    <row r="11" spans="1:8" x14ac:dyDescent="0.35">
      <c r="A11" s="25">
        <v>41</v>
      </c>
      <c r="B11" s="21">
        <v>0</v>
      </c>
      <c r="C11" s="21">
        <v>1</v>
      </c>
      <c r="D11" s="21">
        <v>1</v>
      </c>
      <c r="E11" t="s">
        <v>463</v>
      </c>
      <c r="F11" t="s">
        <v>464</v>
      </c>
      <c r="G11" t="s">
        <v>451</v>
      </c>
      <c r="H11">
        <v>2</v>
      </c>
    </row>
    <row r="12" spans="1:8" x14ac:dyDescent="0.35">
      <c r="A12" s="25">
        <v>41</v>
      </c>
      <c r="B12" s="21">
        <v>0</v>
      </c>
      <c r="C12" s="21">
        <v>1</v>
      </c>
      <c r="D12" s="21">
        <v>1</v>
      </c>
      <c r="E12" t="s">
        <v>463</v>
      </c>
      <c r="F12" t="s">
        <v>465</v>
      </c>
      <c r="G12" t="s">
        <v>451</v>
      </c>
      <c r="H12">
        <v>13</v>
      </c>
    </row>
    <row r="13" spans="1:8" x14ac:dyDescent="0.35">
      <c r="A13" s="25">
        <v>41</v>
      </c>
      <c r="B13" s="21">
        <v>0</v>
      </c>
      <c r="C13" s="21">
        <v>1</v>
      </c>
      <c r="D13" s="21">
        <v>1</v>
      </c>
      <c r="E13" t="s">
        <v>677</v>
      </c>
      <c r="F13" t="s">
        <v>690</v>
      </c>
      <c r="G13" t="s">
        <v>451</v>
      </c>
      <c r="H13">
        <v>14</v>
      </c>
    </row>
    <row r="14" spans="1:8" x14ac:dyDescent="0.35">
      <c r="A14" s="25">
        <v>41</v>
      </c>
      <c r="B14" s="21">
        <v>0</v>
      </c>
      <c r="C14" s="21">
        <v>1</v>
      </c>
      <c r="D14" s="21">
        <v>1</v>
      </c>
      <c r="E14" t="s">
        <v>677</v>
      </c>
      <c r="F14" t="s">
        <v>689</v>
      </c>
      <c r="G14" t="s">
        <v>451</v>
      </c>
      <c r="H14">
        <v>11</v>
      </c>
    </row>
    <row r="15" spans="1:8" x14ac:dyDescent="0.35">
      <c r="A15" s="25">
        <v>41</v>
      </c>
      <c r="B15" s="21">
        <v>0</v>
      </c>
      <c r="C15" s="21">
        <v>1</v>
      </c>
      <c r="D15" s="21">
        <v>1</v>
      </c>
      <c r="E15" t="s">
        <v>677</v>
      </c>
      <c r="F15" t="s">
        <v>844</v>
      </c>
      <c r="G15" t="s">
        <v>451</v>
      </c>
      <c r="H15">
        <v>3</v>
      </c>
    </row>
    <row r="16" spans="1:8" x14ac:dyDescent="0.35">
      <c r="A16" s="25">
        <v>41</v>
      </c>
      <c r="B16" s="21">
        <v>0</v>
      </c>
      <c r="C16" s="21">
        <v>1</v>
      </c>
      <c r="D16" s="21">
        <v>1</v>
      </c>
      <c r="E16" t="s">
        <v>677</v>
      </c>
      <c r="F16" t="s">
        <v>845</v>
      </c>
      <c r="G16" t="s">
        <v>451</v>
      </c>
      <c r="H16">
        <v>2</v>
      </c>
    </row>
    <row r="17" spans="1:8" x14ac:dyDescent="0.35">
      <c r="A17" s="25">
        <v>41</v>
      </c>
      <c r="B17" s="21">
        <v>0</v>
      </c>
      <c r="C17" s="21">
        <v>1</v>
      </c>
      <c r="D17" s="2">
        <v>0</v>
      </c>
      <c r="E17" t="s">
        <v>467</v>
      </c>
      <c r="F17" s="35" t="s">
        <v>846</v>
      </c>
      <c r="G17" t="s">
        <v>469</v>
      </c>
    </row>
    <row r="18" spans="1:8" x14ac:dyDescent="0.35">
      <c r="A18" s="25">
        <v>41</v>
      </c>
      <c r="B18" s="21">
        <v>0</v>
      </c>
      <c r="C18" s="21">
        <v>1</v>
      </c>
      <c r="D18" s="2">
        <v>0</v>
      </c>
      <c r="E18" t="s">
        <v>470</v>
      </c>
      <c r="F18" s="35" t="s">
        <v>847</v>
      </c>
      <c r="G18" t="s">
        <v>469</v>
      </c>
    </row>
    <row r="19" spans="1:8" x14ac:dyDescent="0.35">
      <c r="A19" s="25">
        <v>41</v>
      </c>
      <c r="B19" s="21">
        <v>0</v>
      </c>
      <c r="C19" s="21">
        <v>1</v>
      </c>
      <c r="D19" s="2">
        <v>0</v>
      </c>
      <c r="E19" t="s">
        <v>467</v>
      </c>
      <c r="F19" s="35" t="s">
        <v>848</v>
      </c>
      <c r="G19" t="s">
        <v>469</v>
      </c>
    </row>
    <row r="20" spans="1:8" x14ac:dyDescent="0.35">
      <c r="A20" s="25">
        <v>41</v>
      </c>
      <c r="B20" s="21">
        <v>0</v>
      </c>
      <c r="C20" s="21">
        <v>1</v>
      </c>
      <c r="D20" s="2">
        <v>0</v>
      </c>
      <c r="E20" t="s">
        <v>470</v>
      </c>
      <c r="F20" s="35" t="s">
        <v>849</v>
      </c>
      <c r="G20" t="s">
        <v>469</v>
      </c>
    </row>
    <row r="21" spans="1:8" x14ac:dyDescent="0.35">
      <c r="A21" s="25">
        <v>41</v>
      </c>
      <c r="B21" s="21">
        <v>0</v>
      </c>
      <c r="C21" s="21">
        <v>1</v>
      </c>
      <c r="D21" s="2">
        <v>0</v>
      </c>
      <c r="E21" t="s">
        <v>467</v>
      </c>
      <c r="F21" s="35" t="s">
        <v>850</v>
      </c>
      <c r="G21" t="s">
        <v>469</v>
      </c>
    </row>
    <row r="22" spans="1:8" x14ac:dyDescent="0.35">
      <c r="A22" s="25">
        <v>41</v>
      </c>
      <c r="B22" s="21">
        <v>0</v>
      </c>
      <c r="C22" s="21">
        <v>1</v>
      </c>
      <c r="D22" s="2">
        <v>0</v>
      </c>
      <c r="E22" t="s">
        <v>470</v>
      </c>
      <c r="F22" s="35" t="s">
        <v>851</v>
      </c>
      <c r="G22" t="s">
        <v>469</v>
      </c>
    </row>
    <row r="23" spans="1:8" x14ac:dyDescent="0.35">
      <c r="A23" s="25">
        <v>41</v>
      </c>
      <c r="B23" s="21">
        <v>0</v>
      </c>
      <c r="C23" s="21">
        <v>1</v>
      </c>
      <c r="D23" s="2">
        <v>0</v>
      </c>
      <c r="E23" t="s">
        <v>472</v>
      </c>
      <c r="F23" s="35" t="s">
        <v>262</v>
      </c>
      <c r="G23" t="s">
        <v>469</v>
      </c>
    </row>
    <row r="24" spans="1:8" x14ac:dyDescent="0.35">
      <c r="A24" s="25">
        <v>41</v>
      </c>
      <c r="B24" s="21">
        <v>0</v>
      </c>
      <c r="C24" s="21">
        <v>1</v>
      </c>
      <c r="D24" s="2">
        <v>0</v>
      </c>
      <c r="E24" t="s">
        <v>653</v>
      </c>
      <c r="F24" s="35" t="s">
        <v>852</v>
      </c>
      <c r="G24" t="s">
        <v>469</v>
      </c>
    </row>
    <row r="25" spans="1:8" x14ac:dyDescent="0.35">
      <c r="A25" s="25">
        <v>41</v>
      </c>
      <c r="B25" s="21">
        <v>0</v>
      </c>
      <c r="C25" s="21">
        <v>1</v>
      </c>
      <c r="D25" s="21">
        <v>1</v>
      </c>
      <c r="E25" t="s">
        <v>474</v>
      </c>
      <c r="F25" s="5" t="s">
        <v>462</v>
      </c>
      <c r="G25" t="s">
        <v>451</v>
      </c>
      <c r="H25">
        <v>30</v>
      </c>
    </row>
    <row r="26" spans="1:8" x14ac:dyDescent="0.35">
      <c r="A26" s="25">
        <v>41</v>
      </c>
      <c r="B26" s="21">
        <v>0</v>
      </c>
      <c r="C26" s="21">
        <v>1</v>
      </c>
      <c r="D26" s="21">
        <v>1</v>
      </c>
      <c r="E26" t="s">
        <v>485</v>
      </c>
      <c r="F26" t="s">
        <v>31</v>
      </c>
      <c r="G26" t="s">
        <v>451</v>
      </c>
      <c r="H26">
        <v>12</v>
      </c>
    </row>
    <row r="27" spans="1:8" x14ac:dyDescent="0.35">
      <c r="A27" s="25">
        <v>41</v>
      </c>
      <c r="B27" s="21">
        <v>0</v>
      </c>
      <c r="C27" s="21">
        <v>1</v>
      </c>
      <c r="D27" s="21">
        <v>1</v>
      </c>
      <c r="E27" t="s">
        <v>485</v>
      </c>
      <c r="F27" t="s">
        <v>33</v>
      </c>
      <c r="G27" t="s">
        <v>451</v>
      </c>
      <c r="H27">
        <v>18</v>
      </c>
    </row>
  </sheetData>
  <phoneticPr fontId="15" type="noConversion"/>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BF8CB-A573-4F68-8E20-09FE240E73C3}">
  <dimension ref="A1:H104"/>
  <sheetViews>
    <sheetView topLeftCell="A43" workbookViewId="0">
      <selection activeCell="J63" sqref="J63"/>
    </sheetView>
  </sheetViews>
  <sheetFormatPr defaultColWidth="8.453125" defaultRowHeight="14.5" x14ac:dyDescent="0.35"/>
  <cols>
    <col min="4" max="4" width="12.1796875" customWidth="1"/>
    <col min="5" max="5" width="20.1796875" bestFit="1" customWidth="1"/>
    <col min="6" max="6" width="29.7265625" customWidth="1"/>
    <col min="7" max="7" width="10.453125" bestFit="1"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42</v>
      </c>
      <c r="B2" s="21">
        <v>0</v>
      </c>
      <c r="C2" s="21">
        <v>1</v>
      </c>
      <c r="D2" s="21">
        <v>1</v>
      </c>
      <c r="E2" t="s">
        <v>449</v>
      </c>
      <c r="F2" t="s">
        <v>479</v>
      </c>
      <c r="G2" t="s">
        <v>451</v>
      </c>
      <c r="H2">
        <v>85</v>
      </c>
    </row>
    <row r="3" spans="1:8" x14ac:dyDescent="0.35">
      <c r="A3" s="25">
        <v>42</v>
      </c>
      <c r="B3" s="21">
        <v>0</v>
      </c>
      <c r="C3" s="21">
        <v>1</v>
      </c>
      <c r="D3" s="21">
        <v>1</v>
      </c>
      <c r="E3" t="s">
        <v>449</v>
      </c>
      <c r="F3" t="s">
        <v>450</v>
      </c>
      <c r="G3" t="s">
        <v>451</v>
      </c>
      <c r="H3">
        <v>47</v>
      </c>
    </row>
    <row r="4" spans="1:8" x14ac:dyDescent="0.35">
      <c r="A4" s="25">
        <v>42</v>
      </c>
      <c r="B4" s="21">
        <v>0</v>
      </c>
      <c r="C4" s="21">
        <v>1</v>
      </c>
      <c r="D4" s="21">
        <v>1</v>
      </c>
      <c r="E4" t="s">
        <v>449</v>
      </c>
      <c r="F4" t="s">
        <v>452</v>
      </c>
      <c r="G4" t="s">
        <v>451</v>
      </c>
      <c r="H4">
        <v>70</v>
      </c>
    </row>
    <row r="5" spans="1:8" x14ac:dyDescent="0.35">
      <c r="A5" s="25">
        <v>42</v>
      </c>
      <c r="B5" s="21">
        <v>0</v>
      </c>
      <c r="C5" s="21">
        <v>1</v>
      </c>
      <c r="D5" s="21">
        <v>1</v>
      </c>
      <c r="E5" t="s">
        <v>449</v>
      </c>
      <c r="F5" t="s">
        <v>453</v>
      </c>
      <c r="G5" t="s">
        <v>451</v>
      </c>
      <c r="H5">
        <v>25</v>
      </c>
    </row>
    <row r="6" spans="1:8" x14ac:dyDescent="0.35">
      <c r="A6" s="25">
        <v>42</v>
      </c>
      <c r="B6" s="21">
        <v>0</v>
      </c>
      <c r="C6" s="21">
        <v>1</v>
      </c>
      <c r="D6" s="21">
        <v>1</v>
      </c>
      <c r="E6" t="s">
        <v>449</v>
      </c>
      <c r="F6" t="s">
        <v>454</v>
      </c>
      <c r="G6" t="s">
        <v>451</v>
      </c>
      <c r="H6">
        <v>13</v>
      </c>
    </row>
    <row r="7" spans="1:8" x14ac:dyDescent="0.35">
      <c r="A7" s="25">
        <v>42</v>
      </c>
      <c r="B7" s="21">
        <v>0</v>
      </c>
      <c r="C7" s="21">
        <v>1</v>
      </c>
      <c r="D7" s="21">
        <v>1</v>
      </c>
      <c r="E7" t="s">
        <v>449</v>
      </c>
      <c r="F7" t="s">
        <v>455</v>
      </c>
      <c r="G7" t="s">
        <v>451</v>
      </c>
      <c r="H7">
        <v>4</v>
      </c>
    </row>
    <row r="8" spans="1:8" x14ac:dyDescent="0.35">
      <c r="A8" s="25">
        <v>42</v>
      </c>
      <c r="B8" s="21">
        <v>0</v>
      </c>
      <c r="C8" s="21">
        <v>1</v>
      </c>
      <c r="D8" s="21">
        <v>1</v>
      </c>
      <c r="E8" t="s">
        <v>449</v>
      </c>
      <c r="F8" t="s">
        <v>571</v>
      </c>
      <c r="G8" t="s">
        <v>451</v>
      </c>
      <c r="H8">
        <v>1</v>
      </c>
    </row>
    <row r="9" spans="1:8" x14ac:dyDescent="0.35">
      <c r="A9" s="25">
        <v>42</v>
      </c>
      <c r="B9" s="2">
        <v>0</v>
      </c>
      <c r="C9" s="21">
        <v>1</v>
      </c>
      <c r="D9" s="21">
        <v>1</v>
      </c>
      <c r="E9" t="s">
        <v>449</v>
      </c>
      <c r="F9" t="s">
        <v>480</v>
      </c>
      <c r="G9" t="s">
        <v>451</v>
      </c>
      <c r="H9">
        <v>14</v>
      </c>
    </row>
    <row r="10" spans="1:8" x14ac:dyDescent="0.35">
      <c r="A10" s="25">
        <v>42</v>
      </c>
      <c r="B10" s="21">
        <v>0</v>
      </c>
      <c r="C10" s="21">
        <v>1</v>
      </c>
      <c r="D10" s="21">
        <v>1</v>
      </c>
      <c r="E10" t="s">
        <v>456</v>
      </c>
      <c r="F10" t="s">
        <v>459</v>
      </c>
      <c r="G10" t="s">
        <v>451</v>
      </c>
      <c r="H10">
        <v>319</v>
      </c>
    </row>
    <row r="11" spans="1:8" x14ac:dyDescent="0.35">
      <c r="A11" s="25">
        <v>42</v>
      </c>
      <c r="B11" s="21">
        <v>0</v>
      </c>
      <c r="C11" s="21">
        <v>1</v>
      </c>
      <c r="D11" s="21">
        <v>1</v>
      </c>
      <c r="E11" t="s">
        <v>456</v>
      </c>
      <c r="F11" t="s">
        <v>853</v>
      </c>
      <c r="G11" t="s">
        <v>451</v>
      </c>
      <c r="H11">
        <v>69</v>
      </c>
    </row>
    <row r="12" spans="1:8" x14ac:dyDescent="0.35">
      <c r="A12" s="25">
        <v>42</v>
      </c>
      <c r="B12" s="21">
        <v>0</v>
      </c>
      <c r="C12" s="21">
        <v>1</v>
      </c>
      <c r="D12" s="21">
        <v>1</v>
      </c>
      <c r="E12" t="s">
        <v>456</v>
      </c>
      <c r="F12" t="s">
        <v>590</v>
      </c>
      <c r="G12" t="s">
        <v>451</v>
      </c>
      <c r="H12">
        <v>44</v>
      </c>
    </row>
    <row r="13" spans="1:8" x14ac:dyDescent="0.35">
      <c r="A13" s="25">
        <v>42</v>
      </c>
      <c r="B13" s="21">
        <v>0</v>
      </c>
      <c r="C13" s="21">
        <v>1</v>
      </c>
      <c r="D13" s="21">
        <v>1</v>
      </c>
      <c r="E13" t="s">
        <v>456</v>
      </c>
      <c r="F13" t="s">
        <v>747</v>
      </c>
      <c r="G13" t="s">
        <v>451</v>
      </c>
      <c r="H13">
        <v>29</v>
      </c>
    </row>
    <row r="14" spans="1:8" x14ac:dyDescent="0.35">
      <c r="A14" s="25">
        <v>42</v>
      </c>
      <c r="B14" s="21">
        <v>0</v>
      </c>
      <c r="C14" s="21">
        <v>1</v>
      </c>
      <c r="D14" s="21">
        <v>1</v>
      </c>
      <c r="E14" t="s">
        <v>456</v>
      </c>
      <c r="F14" t="s">
        <v>854</v>
      </c>
      <c r="G14" t="s">
        <v>451</v>
      </c>
      <c r="H14">
        <v>25</v>
      </c>
    </row>
    <row r="15" spans="1:8" x14ac:dyDescent="0.35">
      <c r="A15" s="25">
        <v>42</v>
      </c>
      <c r="B15" s="21">
        <v>0</v>
      </c>
      <c r="C15" s="21">
        <v>1</v>
      </c>
      <c r="D15" s="21">
        <v>1</v>
      </c>
      <c r="E15" t="s">
        <v>456</v>
      </c>
      <c r="F15" t="s">
        <v>560</v>
      </c>
      <c r="G15" t="s">
        <v>451</v>
      </c>
      <c r="H15">
        <v>23</v>
      </c>
    </row>
    <row r="16" spans="1:8" x14ac:dyDescent="0.35">
      <c r="A16" s="25">
        <v>42</v>
      </c>
      <c r="B16" s="21">
        <v>0</v>
      </c>
      <c r="C16" s="21">
        <v>1</v>
      </c>
      <c r="D16" s="21">
        <v>1</v>
      </c>
      <c r="E16" t="s">
        <v>456</v>
      </c>
      <c r="F16" t="s">
        <v>457</v>
      </c>
      <c r="G16" t="s">
        <v>451</v>
      </c>
      <c r="H16">
        <v>23</v>
      </c>
    </row>
    <row r="17" spans="1:8" x14ac:dyDescent="0.35">
      <c r="A17" s="25">
        <v>42</v>
      </c>
      <c r="B17" s="21">
        <v>0</v>
      </c>
      <c r="C17" s="21">
        <v>1</v>
      </c>
      <c r="D17" s="21">
        <v>1</v>
      </c>
      <c r="E17" t="s">
        <v>456</v>
      </c>
      <c r="F17" t="s">
        <v>612</v>
      </c>
      <c r="G17" t="s">
        <v>451</v>
      </c>
      <c r="H17">
        <v>22</v>
      </c>
    </row>
    <row r="18" spans="1:8" x14ac:dyDescent="0.35">
      <c r="A18" s="25">
        <v>42</v>
      </c>
      <c r="B18" s="21">
        <v>0</v>
      </c>
      <c r="C18" s="21">
        <v>1</v>
      </c>
      <c r="D18" s="21">
        <v>1</v>
      </c>
      <c r="E18" t="s">
        <v>456</v>
      </c>
      <c r="F18" t="s">
        <v>855</v>
      </c>
      <c r="G18" t="s">
        <v>451</v>
      </c>
      <c r="H18">
        <v>21</v>
      </c>
    </row>
    <row r="19" spans="1:8" x14ac:dyDescent="0.35">
      <c r="A19" s="25">
        <v>42</v>
      </c>
      <c r="B19" s="21">
        <v>0</v>
      </c>
      <c r="C19" s="21">
        <v>1</v>
      </c>
      <c r="D19" s="21">
        <v>1</v>
      </c>
      <c r="E19" t="s">
        <v>456</v>
      </c>
      <c r="F19" t="s">
        <v>856</v>
      </c>
      <c r="G19" t="s">
        <v>451</v>
      </c>
      <c r="H19">
        <v>20</v>
      </c>
    </row>
    <row r="20" spans="1:8" x14ac:dyDescent="0.35">
      <c r="A20" s="25">
        <v>42</v>
      </c>
      <c r="B20" s="21">
        <v>0</v>
      </c>
      <c r="C20" s="21">
        <v>1</v>
      </c>
      <c r="D20" s="21">
        <v>1</v>
      </c>
      <c r="E20" t="s">
        <v>456</v>
      </c>
      <c r="F20" t="s">
        <v>857</v>
      </c>
      <c r="G20" t="s">
        <v>451</v>
      </c>
      <c r="H20">
        <v>18</v>
      </c>
    </row>
    <row r="21" spans="1:8" x14ac:dyDescent="0.35">
      <c r="A21" s="25">
        <v>42</v>
      </c>
      <c r="B21" s="21">
        <v>0</v>
      </c>
      <c r="C21" s="21">
        <v>1</v>
      </c>
      <c r="D21" s="21">
        <v>1</v>
      </c>
      <c r="E21" t="s">
        <v>456</v>
      </c>
      <c r="F21" t="s">
        <v>858</v>
      </c>
      <c r="G21" t="s">
        <v>451</v>
      </c>
      <c r="H21">
        <v>18</v>
      </c>
    </row>
    <row r="22" spans="1:8" x14ac:dyDescent="0.35">
      <c r="A22" s="25">
        <v>42</v>
      </c>
      <c r="B22" s="21">
        <v>0</v>
      </c>
      <c r="C22" s="21">
        <v>1</v>
      </c>
      <c r="D22" s="21">
        <v>1</v>
      </c>
      <c r="E22" t="s">
        <v>456</v>
      </c>
      <c r="F22" t="s">
        <v>487</v>
      </c>
      <c r="G22" t="s">
        <v>451</v>
      </c>
      <c r="H22">
        <v>18</v>
      </c>
    </row>
    <row r="23" spans="1:8" x14ac:dyDescent="0.35">
      <c r="A23" s="25">
        <v>42</v>
      </c>
      <c r="B23" s="21">
        <v>0</v>
      </c>
      <c r="C23" s="21">
        <v>1</v>
      </c>
      <c r="D23" s="21">
        <v>1</v>
      </c>
      <c r="E23" t="s">
        <v>456</v>
      </c>
      <c r="F23" t="s">
        <v>859</v>
      </c>
      <c r="G23" t="s">
        <v>451</v>
      </c>
      <c r="H23">
        <v>17</v>
      </c>
    </row>
    <row r="24" spans="1:8" x14ac:dyDescent="0.35">
      <c r="A24" s="25">
        <v>42</v>
      </c>
      <c r="B24" s="21">
        <v>0</v>
      </c>
      <c r="C24" s="21">
        <v>1</v>
      </c>
      <c r="D24" s="21">
        <v>1</v>
      </c>
      <c r="E24" t="s">
        <v>456</v>
      </c>
      <c r="F24" t="s">
        <v>613</v>
      </c>
      <c r="G24" t="s">
        <v>451</v>
      </c>
      <c r="H24">
        <v>15</v>
      </c>
    </row>
    <row r="25" spans="1:8" x14ac:dyDescent="0.35">
      <c r="A25" s="25">
        <v>42</v>
      </c>
      <c r="B25" s="21">
        <v>0</v>
      </c>
      <c r="C25" s="21">
        <v>1</v>
      </c>
      <c r="D25" s="21">
        <v>1</v>
      </c>
      <c r="E25" t="s">
        <v>456</v>
      </c>
      <c r="F25" t="s">
        <v>860</v>
      </c>
      <c r="G25" t="s">
        <v>451</v>
      </c>
      <c r="H25">
        <v>11</v>
      </c>
    </row>
    <row r="26" spans="1:8" x14ac:dyDescent="0.35">
      <c r="A26" s="25">
        <v>42</v>
      </c>
      <c r="B26" s="21">
        <v>0</v>
      </c>
      <c r="C26" s="21">
        <v>1</v>
      </c>
      <c r="D26" s="21">
        <v>1</v>
      </c>
      <c r="E26" t="s">
        <v>456</v>
      </c>
      <c r="F26" t="s">
        <v>616</v>
      </c>
      <c r="G26" t="s">
        <v>451</v>
      </c>
      <c r="H26">
        <v>11</v>
      </c>
    </row>
    <row r="27" spans="1:8" x14ac:dyDescent="0.35">
      <c r="A27" s="25">
        <v>42</v>
      </c>
      <c r="B27" s="21">
        <v>0</v>
      </c>
      <c r="C27" s="21">
        <v>1</v>
      </c>
      <c r="D27" s="21">
        <v>1</v>
      </c>
      <c r="E27" t="s">
        <v>456</v>
      </c>
      <c r="F27" t="s">
        <v>861</v>
      </c>
      <c r="G27" t="s">
        <v>451</v>
      </c>
      <c r="H27">
        <v>11</v>
      </c>
    </row>
    <row r="28" spans="1:8" x14ac:dyDescent="0.35">
      <c r="A28" s="25">
        <v>42</v>
      </c>
      <c r="B28" s="21">
        <v>0</v>
      </c>
      <c r="C28" s="21">
        <v>1</v>
      </c>
      <c r="D28" s="21">
        <v>1</v>
      </c>
      <c r="E28" t="s">
        <v>456</v>
      </c>
      <c r="F28" t="s">
        <v>593</v>
      </c>
      <c r="G28" t="s">
        <v>451</v>
      </c>
      <c r="H28">
        <v>11</v>
      </c>
    </row>
    <row r="29" spans="1:8" x14ac:dyDescent="0.35">
      <c r="A29" s="25">
        <v>42</v>
      </c>
      <c r="B29" s="21">
        <v>0</v>
      </c>
      <c r="C29" s="21">
        <v>1</v>
      </c>
      <c r="D29" s="21">
        <v>1</v>
      </c>
      <c r="E29" t="s">
        <v>456</v>
      </c>
      <c r="F29" t="s">
        <v>743</v>
      </c>
      <c r="G29" t="s">
        <v>451</v>
      </c>
      <c r="H29">
        <v>10</v>
      </c>
    </row>
    <row r="30" spans="1:8" x14ac:dyDescent="0.35">
      <c r="A30" s="25">
        <v>42</v>
      </c>
      <c r="B30" s="21">
        <v>0</v>
      </c>
      <c r="C30" s="21">
        <v>1</v>
      </c>
      <c r="D30" s="21">
        <v>1</v>
      </c>
      <c r="E30" t="s">
        <v>456</v>
      </c>
      <c r="F30" t="s">
        <v>862</v>
      </c>
      <c r="G30" t="s">
        <v>451</v>
      </c>
      <c r="H30">
        <v>10</v>
      </c>
    </row>
    <row r="31" spans="1:8" x14ac:dyDescent="0.35">
      <c r="A31" s="25">
        <v>42</v>
      </c>
      <c r="B31" s="21">
        <v>0</v>
      </c>
      <c r="C31" s="21">
        <v>1</v>
      </c>
      <c r="D31" s="21">
        <v>1</v>
      </c>
      <c r="E31" t="s">
        <v>456</v>
      </c>
      <c r="F31" t="s">
        <v>863</v>
      </c>
      <c r="G31" t="s">
        <v>451</v>
      </c>
      <c r="H31">
        <v>10</v>
      </c>
    </row>
    <row r="32" spans="1:8" x14ac:dyDescent="0.35">
      <c r="A32" s="25">
        <v>42</v>
      </c>
      <c r="B32" s="21">
        <v>0</v>
      </c>
      <c r="C32" s="21">
        <v>1</v>
      </c>
      <c r="D32" s="21">
        <v>1</v>
      </c>
      <c r="E32" t="s">
        <v>456</v>
      </c>
      <c r="F32" t="s">
        <v>864</v>
      </c>
      <c r="G32" t="s">
        <v>451</v>
      </c>
      <c r="H32">
        <v>9</v>
      </c>
    </row>
    <row r="33" spans="1:8" x14ac:dyDescent="0.35">
      <c r="A33" s="25">
        <v>42</v>
      </c>
      <c r="B33" s="21">
        <v>0</v>
      </c>
      <c r="C33" s="21">
        <v>1</v>
      </c>
      <c r="D33" s="21">
        <v>1</v>
      </c>
      <c r="E33" t="s">
        <v>456</v>
      </c>
      <c r="F33" t="s">
        <v>865</v>
      </c>
      <c r="G33" t="s">
        <v>451</v>
      </c>
      <c r="H33">
        <v>9</v>
      </c>
    </row>
    <row r="34" spans="1:8" x14ac:dyDescent="0.35">
      <c r="A34" s="25">
        <v>42</v>
      </c>
      <c r="B34" s="21">
        <v>0</v>
      </c>
      <c r="C34" s="21">
        <v>1</v>
      </c>
      <c r="D34" s="21">
        <v>1</v>
      </c>
      <c r="E34" t="s">
        <v>456</v>
      </c>
      <c r="F34" t="s">
        <v>638</v>
      </c>
      <c r="G34" t="s">
        <v>451</v>
      </c>
      <c r="H34">
        <f>1088-SUM(H10:H33)</f>
        <v>315</v>
      </c>
    </row>
    <row r="35" spans="1:8" x14ac:dyDescent="0.35">
      <c r="A35" s="25">
        <v>42</v>
      </c>
      <c r="B35" s="21">
        <v>0</v>
      </c>
      <c r="C35" s="21">
        <v>1</v>
      </c>
      <c r="D35" s="21">
        <v>1</v>
      </c>
      <c r="E35" t="s">
        <v>458</v>
      </c>
      <c r="F35" t="s">
        <v>587</v>
      </c>
      <c r="G35" t="s">
        <v>451</v>
      </c>
      <c r="H35">
        <v>13</v>
      </c>
    </row>
    <row r="36" spans="1:8" x14ac:dyDescent="0.35">
      <c r="A36" s="25">
        <v>42</v>
      </c>
      <c r="B36" s="21">
        <v>0</v>
      </c>
      <c r="C36" s="21">
        <v>1</v>
      </c>
      <c r="D36" s="21">
        <v>1</v>
      </c>
      <c r="E36" t="s">
        <v>458</v>
      </c>
      <c r="F36" t="s">
        <v>585</v>
      </c>
      <c r="G36" t="s">
        <v>451</v>
      </c>
      <c r="H36">
        <v>15</v>
      </c>
    </row>
    <row r="37" spans="1:8" x14ac:dyDescent="0.35">
      <c r="A37" s="25">
        <v>42</v>
      </c>
      <c r="B37" s="21">
        <v>0</v>
      </c>
      <c r="C37" s="21">
        <v>1</v>
      </c>
      <c r="D37" s="21">
        <v>1</v>
      </c>
      <c r="E37" t="s">
        <v>458</v>
      </c>
      <c r="F37" t="s">
        <v>482</v>
      </c>
      <c r="G37" t="s">
        <v>451</v>
      </c>
      <c r="H37">
        <v>4</v>
      </c>
    </row>
    <row r="38" spans="1:8" x14ac:dyDescent="0.35">
      <c r="A38" s="25">
        <v>42</v>
      </c>
      <c r="B38" s="21">
        <v>0</v>
      </c>
      <c r="C38" s="21">
        <v>1</v>
      </c>
      <c r="D38" s="21">
        <v>1</v>
      </c>
      <c r="E38" t="s">
        <v>458</v>
      </c>
      <c r="F38" t="s">
        <v>586</v>
      </c>
      <c r="G38" t="s">
        <v>451</v>
      </c>
      <c r="H38">
        <v>197</v>
      </c>
    </row>
    <row r="39" spans="1:8" x14ac:dyDescent="0.35">
      <c r="A39" s="25">
        <v>42</v>
      </c>
      <c r="B39" s="21">
        <v>0</v>
      </c>
      <c r="C39" s="21">
        <v>1</v>
      </c>
      <c r="D39" s="21">
        <v>1</v>
      </c>
      <c r="E39" t="s">
        <v>458</v>
      </c>
      <c r="F39" t="s">
        <v>459</v>
      </c>
      <c r="G39" t="s">
        <v>451</v>
      </c>
      <c r="H39">
        <v>13</v>
      </c>
    </row>
    <row r="40" spans="1:8" x14ac:dyDescent="0.35">
      <c r="A40" s="25">
        <v>42</v>
      </c>
      <c r="B40" s="21">
        <v>0</v>
      </c>
      <c r="C40" s="21">
        <v>1</v>
      </c>
      <c r="D40" s="21">
        <v>1</v>
      </c>
      <c r="E40" t="s">
        <v>458</v>
      </c>
      <c r="F40" t="s">
        <v>584</v>
      </c>
      <c r="G40" t="s">
        <v>451</v>
      </c>
      <c r="H40">
        <v>9</v>
      </c>
    </row>
    <row r="41" spans="1:8" x14ac:dyDescent="0.35">
      <c r="A41" s="25">
        <v>42</v>
      </c>
      <c r="B41" s="21">
        <v>0</v>
      </c>
      <c r="C41" s="21">
        <v>1</v>
      </c>
      <c r="D41" s="21">
        <v>1</v>
      </c>
      <c r="E41" t="s">
        <v>458</v>
      </c>
      <c r="F41" t="s">
        <v>482</v>
      </c>
      <c r="G41" t="s">
        <v>451</v>
      </c>
      <c r="H41">
        <v>8</v>
      </c>
    </row>
    <row r="42" spans="1:8" x14ac:dyDescent="0.35">
      <c r="A42" s="25">
        <v>42</v>
      </c>
      <c r="B42" s="21">
        <v>0</v>
      </c>
      <c r="C42" s="21">
        <v>1</v>
      </c>
      <c r="D42" s="21">
        <v>1</v>
      </c>
      <c r="E42" t="s">
        <v>460</v>
      </c>
      <c r="F42" t="s">
        <v>580</v>
      </c>
      <c r="G42" t="s">
        <v>451</v>
      </c>
      <c r="H42">
        <v>6</v>
      </c>
    </row>
    <row r="43" spans="1:8" x14ac:dyDescent="0.35">
      <c r="A43" s="25">
        <v>42</v>
      </c>
      <c r="B43" s="21">
        <v>0</v>
      </c>
      <c r="C43" s="21">
        <v>1</v>
      </c>
      <c r="D43" s="21">
        <v>1</v>
      </c>
      <c r="E43" t="s">
        <v>460</v>
      </c>
      <c r="F43" t="s">
        <v>581</v>
      </c>
      <c r="G43" t="s">
        <v>451</v>
      </c>
      <c r="H43">
        <v>221</v>
      </c>
    </row>
    <row r="44" spans="1:8" x14ac:dyDescent="0.35">
      <c r="A44" s="25">
        <v>42</v>
      </c>
      <c r="B44" s="21">
        <v>0</v>
      </c>
      <c r="C44" s="21">
        <v>1</v>
      </c>
      <c r="D44" s="21">
        <v>1</v>
      </c>
      <c r="E44" t="s">
        <v>460</v>
      </c>
      <c r="F44" t="s">
        <v>482</v>
      </c>
      <c r="G44" t="s">
        <v>451</v>
      </c>
      <c r="H44">
        <v>8</v>
      </c>
    </row>
    <row r="45" spans="1:8" x14ac:dyDescent="0.35">
      <c r="A45" s="25">
        <v>42</v>
      </c>
      <c r="B45" s="21">
        <v>0</v>
      </c>
      <c r="C45" s="21">
        <v>1</v>
      </c>
      <c r="D45" s="21">
        <v>1</v>
      </c>
      <c r="E45" t="s">
        <v>460</v>
      </c>
      <c r="F45" t="s">
        <v>459</v>
      </c>
      <c r="G45" t="s">
        <v>451</v>
      </c>
      <c r="H45">
        <f>259-235</f>
        <v>24</v>
      </c>
    </row>
    <row r="46" spans="1:8" x14ac:dyDescent="0.35">
      <c r="A46" s="25">
        <v>42</v>
      </c>
      <c r="B46" s="21">
        <v>0</v>
      </c>
      <c r="C46" s="21">
        <v>1</v>
      </c>
      <c r="D46" s="21">
        <v>1</v>
      </c>
      <c r="E46" t="s">
        <v>461</v>
      </c>
      <c r="F46" s="5" t="s">
        <v>462</v>
      </c>
      <c r="G46" t="s">
        <v>451</v>
      </c>
      <c r="H46">
        <v>259</v>
      </c>
    </row>
    <row r="47" spans="1:8" x14ac:dyDescent="0.35">
      <c r="A47" s="25">
        <v>42</v>
      </c>
      <c r="B47" s="21">
        <v>0</v>
      </c>
      <c r="C47" s="21">
        <v>1</v>
      </c>
      <c r="D47" s="21">
        <v>1</v>
      </c>
      <c r="E47" t="s">
        <v>463</v>
      </c>
      <c r="F47" t="s">
        <v>464</v>
      </c>
      <c r="G47" t="s">
        <v>451</v>
      </c>
      <c r="H47">
        <f>261-150</f>
        <v>111</v>
      </c>
    </row>
    <row r="48" spans="1:8" x14ac:dyDescent="0.35">
      <c r="A48" s="25">
        <v>42</v>
      </c>
      <c r="B48" s="21">
        <v>0</v>
      </c>
      <c r="C48" s="21">
        <v>1</v>
      </c>
      <c r="D48" s="21">
        <v>1</v>
      </c>
      <c r="E48" t="s">
        <v>463</v>
      </c>
      <c r="F48" t="s">
        <v>465</v>
      </c>
      <c r="G48" t="s">
        <v>451</v>
      </c>
      <c r="H48">
        <v>150</v>
      </c>
    </row>
    <row r="49" spans="1:8" x14ac:dyDescent="0.35">
      <c r="A49" s="25">
        <v>42</v>
      </c>
      <c r="B49" s="21">
        <v>0</v>
      </c>
      <c r="C49" s="21">
        <v>1</v>
      </c>
      <c r="D49" s="2">
        <v>0</v>
      </c>
      <c r="E49" t="s">
        <v>467</v>
      </c>
      <c r="F49" s="35" t="s">
        <v>866</v>
      </c>
      <c r="G49" t="s">
        <v>469</v>
      </c>
    </row>
    <row r="50" spans="1:8" x14ac:dyDescent="0.35">
      <c r="A50" s="25">
        <v>42</v>
      </c>
      <c r="B50" s="21">
        <v>0</v>
      </c>
      <c r="C50" s="21">
        <v>1</v>
      </c>
      <c r="D50" s="2">
        <v>0</v>
      </c>
      <c r="E50" t="s">
        <v>470</v>
      </c>
      <c r="F50" s="35" t="s">
        <v>867</v>
      </c>
      <c r="G50" t="s">
        <v>469</v>
      </c>
    </row>
    <row r="51" spans="1:8" x14ac:dyDescent="0.35">
      <c r="A51" s="25">
        <v>42</v>
      </c>
      <c r="B51" s="21">
        <v>0</v>
      </c>
      <c r="C51" s="21">
        <v>1</v>
      </c>
      <c r="D51" s="2">
        <v>0</v>
      </c>
      <c r="E51" t="s">
        <v>467</v>
      </c>
      <c r="F51" s="35" t="s">
        <v>868</v>
      </c>
      <c r="G51" t="s">
        <v>469</v>
      </c>
    </row>
    <row r="52" spans="1:8" x14ac:dyDescent="0.35">
      <c r="A52" s="25">
        <v>42</v>
      </c>
      <c r="B52" s="21">
        <v>0</v>
      </c>
      <c r="C52" s="21">
        <v>1</v>
      </c>
      <c r="D52" s="2">
        <v>0</v>
      </c>
      <c r="E52" t="s">
        <v>470</v>
      </c>
      <c r="F52" s="35" t="s">
        <v>869</v>
      </c>
      <c r="G52" t="s">
        <v>469</v>
      </c>
    </row>
    <row r="53" spans="1:8" x14ac:dyDescent="0.35">
      <c r="A53" s="25">
        <v>42</v>
      </c>
      <c r="B53" s="21">
        <v>0</v>
      </c>
      <c r="C53" s="21">
        <v>1</v>
      </c>
      <c r="D53" s="2">
        <v>0</v>
      </c>
      <c r="E53" t="s">
        <v>467</v>
      </c>
      <c r="F53" s="35" t="s">
        <v>870</v>
      </c>
      <c r="G53" t="s">
        <v>469</v>
      </c>
    </row>
    <row r="54" spans="1:8" x14ac:dyDescent="0.35">
      <c r="A54" s="25">
        <v>42</v>
      </c>
      <c r="B54" s="21">
        <v>0</v>
      </c>
      <c r="C54" s="21">
        <v>1</v>
      </c>
      <c r="D54" s="2">
        <v>0</v>
      </c>
      <c r="E54" t="s">
        <v>470</v>
      </c>
      <c r="F54" s="35" t="s">
        <v>871</v>
      </c>
      <c r="G54" t="s">
        <v>469</v>
      </c>
    </row>
    <row r="55" spans="1:8" x14ac:dyDescent="0.35">
      <c r="A55" s="25">
        <v>42</v>
      </c>
      <c r="B55" s="21">
        <v>0</v>
      </c>
      <c r="C55" s="21">
        <v>1</v>
      </c>
      <c r="D55" s="2">
        <v>0</v>
      </c>
      <c r="E55" t="s">
        <v>472</v>
      </c>
      <c r="F55" s="35" t="s">
        <v>268</v>
      </c>
      <c r="G55" t="s">
        <v>469</v>
      </c>
    </row>
    <row r="56" spans="1:8" x14ac:dyDescent="0.35">
      <c r="A56" s="25">
        <v>42</v>
      </c>
      <c r="B56" s="21">
        <v>0</v>
      </c>
      <c r="C56" s="21">
        <v>1</v>
      </c>
      <c r="D56" s="21">
        <v>1</v>
      </c>
      <c r="E56" t="s">
        <v>474</v>
      </c>
      <c r="F56" s="5" t="s">
        <v>462</v>
      </c>
      <c r="G56" t="s">
        <v>451</v>
      </c>
      <c r="H56">
        <v>1088</v>
      </c>
    </row>
    <row r="57" spans="1:8" x14ac:dyDescent="0.35">
      <c r="A57" s="25">
        <v>42</v>
      </c>
      <c r="B57" s="21">
        <v>0</v>
      </c>
      <c r="C57" s="21">
        <v>1</v>
      </c>
      <c r="D57" s="21">
        <v>1</v>
      </c>
      <c r="E57" t="s">
        <v>485</v>
      </c>
      <c r="F57" t="s">
        <v>31</v>
      </c>
      <c r="G57" t="s">
        <v>451</v>
      </c>
      <c r="H57">
        <v>320</v>
      </c>
    </row>
    <row r="58" spans="1:8" x14ac:dyDescent="0.35">
      <c r="A58" s="25">
        <v>42</v>
      </c>
      <c r="B58" s="21">
        <v>0</v>
      </c>
      <c r="C58" s="21">
        <v>1</v>
      </c>
      <c r="D58" s="21">
        <v>1</v>
      </c>
      <c r="E58" t="s">
        <v>485</v>
      </c>
      <c r="F58" t="s">
        <v>33</v>
      </c>
      <c r="G58" t="s">
        <v>451</v>
      </c>
      <c r="H58">
        <f>1088-H57</f>
        <v>768</v>
      </c>
    </row>
    <row r="59" spans="1:8" x14ac:dyDescent="0.35">
      <c r="A59" s="25">
        <v>42</v>
      </c>
      <c r="B59" s="21">
        <v>0</v>
      </c>
      <c r="C59" s="21">
        <v>1</v>
      </c>
      <c r="D59" s="21">
        <v>1</v>
      </c>
      <c r="E59" t="s">
        <v>677</v>
      </c>
      <c r="F59" t="s">
        <v>689</v>
      </c>
      <c r="G59" t="s">
        <v>451</v>
      </c>
      <c r="H59">
        <v>260</v>
      </c>
    </row>
    <row r="60" spans="1:8" x14ac:dyDescent="0.35">
      <c r="A60" s="25">
        <v>42</v>
      </c>
      <c r="B60" s="21">
        <v>0</v>
      </c>
      <c r="C60" s="21">
        <v>1</v>
      </c>
      <c r="D60" s="21">
        <v>1</v>
      </c>
      <c r="E60" t="s">
        <v>677</v>
      </c>
      <c r="F60" t="s">
        <v>872</v>
      </c>
      <c r="G60" t="s">
        <v>451</v>
      </c>
      <c r="H60">
        <v>52</v>
      </c>
    </row>
    <row r="61" spans="1:8" x14ac:dyDescent="0.35">
      <c r="A61" s="25">
        <v>42</v>
      </c>
      <c r="B61" s="21">
        <v>0</v>
      </c>
      <c r="C61" s="21">
        <v>1</v>
      </c>
      <c r="D61" s="21">
        <v>1</v>
      </c>
      <c r="E61" t="s">
        <v>677</v>
      </c>
      <c r="F61" t="s">
        <v>873</v>
      </c>
      <c r="G61" t="s">
        <v>451</v>
      </c>
      <c r="H61">
        <v>30</v>
      </c>
    </row>
    <row r="62" spans="1:8" x14ac:dyDescent="0.35">
      <c r="A62" s="25">
        <v>42</v>
      </c>
      <c r="B62" s="21">
        <v>0</v>
      </c>
      <c r="C62" s="21">
        <v>1</v>
      </c>
      <c r="D62" s="21">
        <v>1</v>
      </c>
      <c r="E62" t="s">
        <v>677</v>
      </c>
      <c r="F62" t="s">
        <v>874</v>
      </c>
      <c r="G62" t="s">
        <v>451</v>
      </c>
      <c r="H62">
        <v>30</v>
      </c>
    </row>
    <row r="63" spans="1:8" x14ac:dyDescent="0.35">
      <c r="A63" s="25">
        <v>42</v>
      </c>
      <c r="B63" s="21">
        <v>0</v>
      </c>
      <c r="C63" s="21">
        <v>1</v>
      </c>
      <c r="D63" s="21">
        <v>1</v>
      </c>
      <c r="E63" t="s">
        <v>677</v>
      </c>
      <c r="F63" t="s">
        <v>738</v>
      </c>
      <c r="G63" t="s">
        <v>451</v>
      </c>
      <c r="H63">
        <v>28</v>
      </c>
    </row>
    <row r="64" spans="1:8" x14ac:dyDescent="0.35">
      <c r="A64" s="25">
        <v>42</v>
      </c>
      <c r="B64" s="21">
        <v>0</v>
      </c>
      <c r="C64" s="21">
        <v>1</v>
      </c>
      <c r="D64" s="21">
        <v>1</v>
      </c>
      <c r="E64" t="s">
        <v>677</v>
      </c>
      <c r="F64" t="s">
        <v>649</v>
      </c>
      <c r="G64" t="s">
        <v>451</v>
      </c>
      <c r="H64">
        <v>25</v>
      </c>
    </row>
    <row r="65" spans="1:8" x14ac:dyDescent="0.35">
      <c r="A65" s="25">
        <v>42</v>
      </c>
      <c r="B65" s="21">
        <v>0</v>
      </c>
      <c r="C65" s="21">
        <v>1</v>
      </c>
      <c r="D65" s="21">
        <v>1</v>
      </c>
      <c r="E65" t="s">
        <v>677</v>
      </c>
      <c r="F65" t="s">
        <v>875</v>
      </c>
      <c r="G65" t="s">
        <v>451</v>
      </c>
      <c r="H65">
        <v>20</v>
      </c>
    </row>
    <row r="66" spans="1:8" x14ac:dyDescent="0.35">
      <c r="A66" s="25">
        <v>42</v>
      </c>
      <c r="B66" s="21">
        <v>0</v>
      </c>
      <c r="C66" s="21">
        <v>1</v>
      </c>
      <c r="D66" s="21">
        <v>1</v>
      </c>
      <c r="E66" t="s">
        <v>677</v>
      </c>
      <c r="F66" t="s">
        <v>876</v>
      </c>
      <c r="G66" t="s">
        <v>451</v>
      </c>
      <c r="H66">
        <v>17</v>
      </c>
    </row>
    <row r="67" spans="1:8" x14ac:dyDescent="0.35">
      <c r="A67" s="25">
        <v>42</v>
      </c>
      <c r="B67" s="21">
        <v>0</v>
      </c>
      <c r="C67" s="21">
        <v>1</v>
      </c>
      <c r="D67" s="21">
        <v>1</v>
      </c>
      <c r="E67" t="s">
        <v>677</v>
      </c>
      <c r="F67" t="s">
        <v>877</v>
      </c>
      <c r="G67" t="s">
        <v>451</v>
      </c>
      <c r="H67">
        <v>16</v>
      </c>
    </row>
    <row r="68" spans="1:8" x14ac:dyDescent="0.35">
      <c r="A68" s="25">
        <v>42</v>
      </c>
      <c r="B68" s="21">
        <v>0</v>
      </c>
      <c r="C68" s="21">
        <v>1</v>
      </c>
      <c r="D68" s="21">
        <v>1</v>
      </c>
      <c r="E68" t="s">
        <v>677</v>
      </c>
      <c r="F68" t="s">
        <v>878</v>
      </c>
      <c r="G68" t="s">
        <v>451</v>
      </c>
      <c r="H68">
        <v>15</v>
      </c>
    </row>
    <row r="69" spans="1:8" x14ac:dyDescent="0.35">
      <c r="A69" s="25">
        <v>42</v>
      </c>
      <c r="B69" s="21">
        <v>0</v>
      </c>
      <c r="C69" s="21">
        <v>1</v>
      </c>
      <c r="D69" s="21">
        <v>1</v>
      </c>
      <c r="E69" t="s">
        <v>677</v>
      </c>
      <c r="F69" t="s">
        <v>879</v>
      </c>
      <c r="G69" t="s">
        <v>451</v>
      </c>
      <c r="H69">
        <v>14</v>
      </c>
    </row>
    <row r="70" spans="1:8" x14ac:dyDescent="0.35">
      <c r="A70" s="25">
        <v>42</v>
      </c>
      <c r="B70" s="21">
        <v>0</v>
      </c>
      <c r="C70" s="21">
        <v>1</v>
      </c>
      <c r="D70" s="21">
        <v>1</v>
      </c>
      <c r="E70" t="s">
        <v>677</v>
      </c>
      <c r="F70" t="s">
        <v>880</v>
      </c>
      <c r="G70" t="s">
        <v>451</v>
      </c>
      <c r="H70">
        <v>12</v>
      </c>
    </row>
    <row r="71" spans="1:8" x14ac:dyDescent="0.35">
      <c r="A71" s="25">
        <v>42</v>
      </c>
      <c r="B71" s="21">
        <v>0</v>
      </c>
      <c r="C71" s="21">
        <v>1</v>
      </c>
      <c r="D71" s="21">
        <v>1</v>
      </c>
      <c r="E71" t="s">
        <v>677</v>
      </c>
      <c r="F71" t="s">
        <v>881</v>
      </c>
      <c r="G71" t="s">
        <v>451</v>
      </c>
      <c r="H71">
        <v>11</v>
      </c>
    </row>
    <row r="72" spans="1:8" x14ac:dyDescent="0.35">
      <c r="A72" s="25">
        <v>42</v>
      </c>
      <c r="B72" s="21">
        <v>0</v>
      </c>
      <c r="C72" s="21">
        <v>1</v>
      </c>
      <c r="D72" s="21">
        <v>1</v>
      </c>
      <c r="E72" t="s">
        <v>677</v>
      </c>
      <c r="F72" t="s">
        <v>882</v>
      </c>
      <c r="G72" t="s">
        <v>451</v>
      </c>
      <c r="H72">
        <v>21</v>
      </c>
    </row>
    <row r="73" spans="1:8" x14ac:dyDescent="0.35">
      <c r="A73" s="25">
        <v>42</v>
      </c>
      <c r="B73" s="21">
        <v>0</v>
      </c>
      <c r="C73" s="21">
        <v>1</v>
      </c>
      <c r="D73" s="21">
        <v>1</v>
      </c>
      <c r="E73" t="s">
        <v>677</v>
      </c>
      <c r="F73" t="s">
        <v>883</v>
      </c>
      <c r="G73" t="s">
        <v>451</v>
      </c>
      <c r="H73">
        <v>10</v>
      </c>
    </row>
    <row r="74" spans="1:8" x14ac:dyDescent="0.35">
      <c r="A74" s="25">
        <v>42</v>
      </c>
      <c r="B74" s="21">
        <v>0</v>
      </c>
      <c r="C74" s="21">
        <v>1</v>
      </c>
      <c r="D74" s="21">
        <v>1</v>
      </c>
      <c r="E74" t="s">
        <v>677</v>
      </c>
      <c r="F74" t="s">
        <v>884</v>
      </c>
      <c r="G74" t="s">
        <v>451</v>
      </c>
      <c r="H74">
        <v>10</v>
      </c>
    </row>
    <row r="75" spans="1:8" x14ac:dyDescent="0.35">
      <c r="A75" s="25">
        <v>42</v>
      </c>
      <c r="B75" s="21">
        <v>0</v>
      </c>
      <c r="C75" s="21">
        <v>1</v>
      </c>
      <c r="D75" s="21">
        <v>1</v>
      </c>
      <c r="E75" t="s">
        <v>677</v>
      </c>
      <c r="F75" t="s">
        <v>885</v>
      </c>
      <c r="G75" t="s">
        <v>451</v>
      </c>
      <c r="H75">
        <v>10</v>
      </c>
    </row>
    <row r="76" spans="1:8" x14ac:dyDescent="0.35">
      <c r="A76" s="25">
        <v>42</v>
      </c>
      <c r="B76" s="21">
        <v>0</v>
      </c>
      <c r="C76" s="21">
        <v>1</v>
      </c>
      <c r="D76" s="21">
        <v>1</v>
      </c>
      <c r="E76" t="s">
        <v>677</v>
      </c>
      <c r="F76" t="s">
        <v>886</v>
      </c>
      <c r="G76" t="s">
        <v>451</v>
      </c>
      <c r="H76">
        <v>9</v>
      </c>
    </row>
    <row r="77" spans="1:8" x14ac:dyDescent="0.35">
      <c r="A77" s="25">
        <v>42</v>
      </c>
      <c r="B77" s="21">
        <v>0</v>
      </c>
      <c r="C77" s="21">
        <v>1</v>
      </c>
      <c r="D77" s="21">
        <v>1</v>
      </c>
      <c r="E77" t="s">
        <v>677</v>
      </c>
      <c r="F77" t="s">
        <v>887</v>
      </c>
      <c r="G77" t="s">
        <v>451</v>
      </c>
      <c r="H77">
        <v>9</v>
      </c>
    </row>
    <row r="78" spans="1:8" x14ac:dyDescent="0.35">
      <c r="A78" s="25">
        <v>42</v>
      </c>
      <c r="B78" s="21">
        <v>0</v>
      </c>
      <c r="C78" s="21">
        <v>1</v>
      </c>
      <c r="D78" s="21">
        <v>1</v>
      </c>
      <c r="E78" t="s">
        <v>677</v>
      </c>
      <c r="F78" t="s">
        <v>888</v>
      </c>
      <c r="G78" t="s">
        <v>451</v>
      </c>
      <c r="H78">
        <v>7</v>
      </c>
    </row>
    <row r="79" spans="1:8" x14ac:dyDescent="0.35">
      <c r="A79" s="25">
        <v>42</v>
      </c>
      <c r="B79" s="21">
        <v>0</v>
      </c>
      <c r="C79" s="21">
        <v>1</v>
      </c>
      <c r="D79" s="21">
        <v>1</v>
      </c>
      <c r="E79" t="s">
        <v>677</v>
      </c>
      <c r="F79" t="s">
        <v>889</v>
      </c>
      <c r="G79" t="s">
        <v>451</v>
      </c>
      <c r="H79">
        <v>7</v>
      </c>
    </row>
    <row r="80" spans="1:8" x14ac:dyDescent="0.35">
      <c r="A80" s="25">
        <v>42</v>
      </c>
      <c r="B80" s="21">
        <v>0</v>
      </c>
      <c r="C80" s="21">
        <v>1</v>
      </c>
      <c r="D80" s="21">
        <v>1</v>
      </c>
      <c r="E80" t="s">
        <v>677</v>
      </c>
      <c r="F80" t="s">
        <v>577</v>
      </c>
      <c r="G80" t="s">
        <v>451</v>
      </c>
      <c r="H80">
        <v>7</v>
      </c>
    </row>
    <row r="81" spans="1:8" x14ac:dyDescent="0.35">
      <c r="A81" s="25">
        <v>42</v>
      </c>
      <c r="B81" s="21">
        <v>0</v>
      </c>
      <c r="C81" s="21">
        <v>1</v>
      </c>
      <c r="D81" s="21">
        <v>1</v>
      </c>
      <c r="E81" t="s">
        <v>677</v>
      </c>
      <c r="F81" t="s">
        <v>890</v>
      </c>
      <c r="G81" t="s">
        <v>451</v>
      </c>
      <c r="H81">
        <v>7</v>
      </c>
    </row>
    <row r="82" spans="1:8" x14ac:dyDescent="0.35">
      <c r="A82" s="25">
        <v>42</v>
      </c>
      <c r="B82" s="21">
        <v>0</v>
      </c>
      <c r="C82" s="21">
        <v>1</v>
      </c>
      <c r="D82" s="21">
        <v>1</v>
      </c>
      <c r="E82" t="s">
        <v>677</v>
      </c>
      <c r="F82" t="s">
        <v>891</v>
      </c>
      <c r="G82" t="s">
        <v>451</v>
      </c>
      <c r="H82">
        <v>7</v>
      </c>
    </row>
    <row r="83" spans="1:8" x14ac:dyDescent="0.35">
      <c r="A83" s="25">
        <v>42</v>
      </c>
      <c r="B83" s="21">
        <v>0</v>
      </c>
      <c r="C83" s="21">
        <v>1</v>
      </c>
      <c r="D83" s="21">
        <v>1</v>
      </c>
      <c r="E83" t="s">
        <v>677</v>
      </c>
      <c r="F83" t="s">
        <v>892</v>
      </c>
      <c r="G83" t="s">
        <v>451</v>
      </c>
      <c r="H83">
        <v>7</v>
      </c>
    </row>
    <row r="84" spans="1:8" x14ac:dyDescent="0.35">
      <c r="A84" s="25">
        <v>42</v>
      </c>
      <c r="B84" s="21">
        <v>0</v>
      </c>
      <c r="C84" s="21">
        <v>1</v>
      </c>
      <c r="D84" s="21">
        <v>1</v>
      </c>
      <c r="E84" t="s">
        <v>677</v>
      </c>
      <c r="F84" t="s">
        <v>889</v>
      </c>
      <c r="G84" t="s">
        <v>451</v>
      </c>
      <c r="H84">
        <v>7</v>
      </c>
    </row>
    <row r="85" spans="1:8" x14ac:dyDescent="0.35">
      <c r="A85" s="25">
        <v>42</v>
      </c>
      <c r="B85" s="21">
        <v>0</v>
      </c>
      <c r="C85" s="21">
        <v>1</v>
      </c>
      <c r="D85" s="21">
        <v>1</v>
      </c>
      <c r="E85" t="s">
        <v>677</v>
      </c>
      <c r="F85" t="s">
        <v>893</v>
      </c>
      <c r="G85" t="s">
        <v>451</v>
      </c>
      <c r="H85">
        <v>7</v>
      </c>
    </row>
    <row r="86" spans="1:8" x14ac:dyDescent="0.35">
      <c r="A86" s="25">
        <v>42</v>
      </c>
      <c r="B86" s="21">
        <v>0</v>
      </c>
      <c r="C86" s="21">
        <v>1</v>
      </c>
      <c r="D86" s="21">
        <v>1</v>
      </c>
      <c r="E86" t="s">
        <v>677</v>
      </c>
      <c r="F86" t="s">
        <v>894</v>
      </c>
      <c r="G86" t="s">
        <v>451</v>
      </c>
      <c r="H86">
        <v>5</v>
      </c>
    </row>
    <row r="87" spans="1:8" x14ac:dyDescent="0.35">
      <c r="A87" s="25">
        <v>42</v>
      </c>
      <c r="B87" s="21">
        <v>0</v>
      </c>
      <c r="C87" s="21">
        <v>1</v>
      </c>
      <c r="D87" s="21">
        <v>1</v>
      </c>
      <c r="E87" t="s">
        <v>677</v>
      </c>
      <c r="F87" t="s">
        <v>895</v>
      </c>
      <c r="G87" t="s">
        <v>451</v>
      </c>
      <c r="H87">
        <v>5</v>
      </c>
    </row>
    <row r="88" spans="1:8" x14ac:dyDescent="0.35">
      <c r="A88" s="25">
        <v>42</v>
      </c>
      <c r="B88" s="21">
        <v>0</v>
      </c>
      <c r="C88" s="21">
        <v>1</v>
      </c>
      <c r="D88" s="21">
        <v>1</v>
      </c>
      <c r="E88" t="s">
        <v>677</v>
      </c>
      <c r="F88" t="s">
        <v>896</v>
      </c>
      <c r="G88" t="s">
        <v>451</v>
      </c>
      <c r="H88">
        <v>5</v>
      </c>
    </row>
    <row r="89" spans="1:8" x14ac:dyDescent="0.35">
      <c r="A89" s="25">
        <v>42</v>
      </c>
      <c r="B89" s="21">
        <v>0</v>
      </c>
      <c r="C89" s="21">
        <v>1</v>
      </c>
      <c r="D89" s="21">
        <v>1</v>
      </c>
      <c r="E89" t="s">
        <v>677</v>
      </c>
      <c r="F89" t="s">
        <v>897</v>
      </c>
      <c r="G89" t="s">
        <v>451</v>
      </c>
      <c r="H89">
        <v>5</v>
      </c>
    </row>
    <row r="90" spans="1:8" x14ac:dyDescent="0.35">
      <c r="A90" s="25">
        <v>42</v>
      </c>
      <c r="B90" s="21">
        <v>0</v>
      </c>
      <c r="C90" s="21">
        <v>1</v>
      </c>
      <c r="D90" s="21">
        <v>1</v>
      </c>
      <c r="E90" t="s">
        <v>677</v>
      </c>
      <c r="F90" t="s">
        <v>898</v>
      </c>
      <c r="G90" t="s">
        <v>451</v>
      </c>
      <c r="H90">
        <v>5</v>
      </c>
    </row>
    <row r="91" spans="1:8" x14ac:dyDescent="0.35">
      <c r="A91" s="25">
        <v>42</v>
      </c>
      <c r="B91" s="21">
        <v>0</v>
      </c>
      <c r="C91" s="21">
        <v>1</v>
      </c>
      <c r="D91" s="21">
        <v>1</v>
      </c>
      <c r="E91" t="s">
        <v>677</v>
      </c>
      <c r="F91" t="s">
        <v>899</v>
      </c>
      <c r="G91" t="s">
        <v>451</v>
      </c>
      <c r="H91">
        <v>5</v>
      </c>
    </row>
    <row r="92" spans="1:8" x14ac:dyDescent="0.35">
      <c r="A92" s="25">
        <v>42</v>
      </c>
      <c r="B92" s="21">
        <v>0</v>
      </c>
      <c r="C92" s="21">
        <v>1</v>
      </c>
      <c r="D92" s="21">
        <v>1</v>
      </c>
      <c r="E92" t="s">
        <v>677</v>
      </c>
      <c r="F92" t="s">
        <v>900</v>
      </c>
      <c r="G92" t="s">
        <v>451</v>
      </c>
      <c r="H92">
        <v>5</v>
      </c>
    </row>
    <row r="93" spans="1:8" x14ac:dyDescent="0.35">
      <c r="A93" s="25">
        <v>42</v>
      </c>
      <c r="B93" s="21">
        <v>0</v>
      </c>
      <c r="C93" s="21">
        <v>1</v>
      </c>
      <c r="D93" s="21">
        <v>1</v>
      </c>
      <c r="E93" t="s">
        <v>677</v>
      </c>
      <c r="F93" t="s">
        <v>901</v>
      </c>
      <c r="G93" t="s">
        <v>451</v>
      </c>
      <c r="H93">
        <v>5</v>
      </c>
    </row>
    <row r="94" spans="1:8" x14ac:dyDescent="0.35">
      <c r="A94" s="25">
        <v>42</v>
      </c>
      <c r="B94" s="21">
        <v>0</v>
      </c>
      <c r="C94" s="21">
        <v>1</v>
      </c>
      <c r="D94" s="21">
        <v>1</v>
      </c>
      <c r="E94" t="s">
        <v>677</v>
      </c>
      <c r="F94" t="s">
        <v>902</v>
      </c>
      <c r="G94" t="s">
        <v>451</v>
      </c>
      <c r="H94">
        <v>5</v>
      </c>
    </row>
    <row r="95" spans="1:8" x14ac:dyDescent="0.35">
      <c r="A95" s="25">
        <v>42</v>
      </c>
      <c r="B95" s="21">
        <v>0</v>
      </c>
      <c r="C95" s="21">
        <v>1</v>
      </c>
      <c r="D95" s="21">
        <v>1</v>
      </c>
      <c r="E95" t="s">
        <v>677</v>
      </c>
      <c r="F95" t="s">
        <v>903</v>
      </c>
      <c r="G95" t="s">
        <v>451</v>
      </c>
      <c r="H95">
        <v>5</v>
      </c>
    </row>
    <row r="96" spans="1:8" x14ac:dyDescent="0.35">
      <c r="A96" s="25">
        <v>42</v>
      </c>
      <c r="B96" s="21">
        <v>0</v>
      </c>
      <c r="C96" s="21">
        <v>1</v>
      </c>
      <c r="D96" s="21">
        <v>1</v>
      </c>
      <c r="E96" t="s">
        <v>677</v>
      </c>
      <c r="F96" t="s">
        <v>797</v>
      </c>
      <c r="G96" t="s">
        <v>451</v>
      </c>
      <c r="H96">
        <v>5</v>
      </c>
    </row>
    <row r="97" spans="1:8" x14ac:dyDescent="0.35">
      <c r="A97" s="25">
        <v>42</v>
      </c>
      <c r="B97" s="21">
        <v>0</v>
      </c>
      <c r="C97" s="21">
        <v>1</v>
      </c>
      <c r="D97" s="21">
        <v>1</v>
      </c>
      <c r="E97" t="s">
        <v>677</v>
      </c>
      <c r="F97" t="s">
        <v>904</v>
      </c>
      <c r="G97" t="s">
        <v>451</v>
      </c>
      <c r="H97">
        <v>5</v>
      </c>
    </row>
    <row r="98" spans="1:8" x14ac:dyDescent="0.35">
      <c r="A98" s="25">
        <v>42</v>
      </c>
      <c r="B98" s="21">
        <v>0</v>
      </c>
      <c r="C98" s="21">
        <v>1</v>
      </c>
      <c r="D98" s="21">
        <v>1</v>
      </c>
      <c r="E98" t="s">
        <v>677</v>
      </c>
      <c r="F98" t="s">
        <v>905</v>
      </c>
      <c r="G98" t="s">
        <v>451</v>
      </c>
      <c r="H98">
        <v>5</v>
      </c>
    </row>
    <row r="99" spans="1:8" x14ac:dyDescent="0.35">
      <c r="A99" s="25">
        <v>42</v>
      </c>
      <c r="B99" s="21">
        <v>0</v>
      </c>
      <c r="C99" s="21">
        <v>1</v>
      </c>
      <c r="D99" s="21">
        <v>1</v>
      </c>
      <c r="E99" t="s">
        <v>677</v>
      </c>
      <c r="F99" t="s">
        <v>906</v>
      </c>
      <c r="G99" t="s">
        <v>451</v>
      </c>
      <c r="H99">
        <v>5</v>
      </c>
    </row>
    <row r="100" spans="1:8" x14ac:dyDescent="0.35">
      <c r="A100" s="25">
        <v>42</v>
      </c>
      <c r="B100" s="21">
        <v>0</v>
      </c>
      <c r="C100" s="21">
        <v>1</v>
      </c>
      <c r="D100" s="21">
        <v>1</v>
      </c>
      <c r="E100" t="s">
        <v>677</v>
      </c>
      <c r="F100" t="s">
        <v>907</v>
      </c>
      <c r="G100" t="s">
        <v>451</v>
      </c>
      <c r="H100">
        <v>5</v>
      </c>
    </row>
    <row r="101" spans="1:8" x14ac:dyDescent="0.35">
      <c r="A101" s="25">
        <v>42</v>
      </c>
      <c r="B101" s="21">
        <v>0</v>
      </c>
      <c r="C101" s="21">
        <v>1</v>
      </c>
      <c r="D101" s="21">
        <v>1</v>
      </c>
      <c r="E101" t="s">
        <v>677</v>
      </c>
      <c r="F101" t="s">
        <v>908</v>
      </c>
      <c r="G101" t="s">
        <v>451</v>
      </c>
      <c r="H101">
        <v>5</v>
      </c>
    </row>
    <row r="102" spans="1:8" x14ac:dyDescent="0.35">
      <c r="A102" s="25">
        <v>42</v>
      </c>
      <c r="B102" s="21">
        <v>0</v>
      </c>
      <c r="C102" s="21">
        <v>1</v>
      </c>
      <c r="D102" s="21">
        <v>1</v>
      </c>
      <c r="E102" t="s">
        <v>677</v>
      </c>
      <c r="F102" t="s">
        <v>909</v>
      </c>
      <c r="G102" t="s">
        <v>451</v>
      </c>
      <c r="H102">
        <v>5</v>
      </c>
    </row>
    <row r="103" spans="1:8" x14ac:dyDescent="0.35">
      <c r="A103" s="25">
        <v>42</v>
      </c>
      <c r="B103" s="21">
        <v>0</v>
      </c>
      <c r="C103" s="21">
        <v>1</v>
      </c>
      <c r="D103" s="21">
        <v>1</v>
      </c>
      <c r="E103" t="s">
        <v>677</v>
      </c>
      <c r="F103" t="s">
        <v>910</v>
      </c>
      <c r="G103" t="s">
        <v>451</v>
      </c>
      <c r="H103">
        <v>5</v>
      </c>
    </row>
    <row r="104" spans="1:8" x14ac:dyDescent="0.35">
      <c r="A104" s="25">
        <v>42</v>
      </c>
      <c r="B104" s="21">
        <v>0</v>
      </c>
      <c r="C104" s="21">
        <v>1</v>
      </c>
      <c r="D104" s="21">
        <v>1</v>
      </c>
      <c r="E104" t="s">
        <v>677</v>
      </c>
      <c r="F104" t="s">
        <v>638</v>
      </c>
      <c r="G104" t="s">
        <v>451</v>
      </c>
      <c r="H104">
        <f>1088-SUM(H59:H103)</f>
        <v>343</v>
      </c>
    </row>
  </sheetData>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06490-44E6-41F9-97C1-5AF16D053281}">
  <dimension ref="A1:H28"/>
  <sheetViews>
    <sheetView topLeftCell="A13" workbookViewId="0">
      <selection activeCell="J23" sqref="J23"/>
    </sheetView>
  </sheetViews>
  <sheetFormatPr defaultColWidth="8.453125" defaultRowHeight="14.5" x14ac:dyDescent="0.35"/>
  <cols>
    <col min="4" max="4" width="13.1796875" customWidth="1"/>
    <col min="6" max="6" width="15.45312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43</v>
      </c>
      <c r="B2" s="21">
        <v>0</v>
      </c>
      <c r="C2" s="21">
        <v>1</v>
      </c>
      <c r="D2" s="21">
        <v>1</v>
      </c>
      <c r="E2" t="s">
        <v>449</v>
      </c>
      <c r="F2" t="s">
        <v>479</v>
      </c>
      <c r="G2" t="s">
        <v>451</v>
      </c>
      <c r="H2">
        <v>126</v>
      </c>
    </row>
    <row r="3" spans="1:8" x14ac:dyDescent="0.35">
      <c r="A3" s="25">
        <v>43</v>
      </c>
      <c r="B3" s="21">
        <v>0</v>
      </c>
      <c r="C3" s="21">
        <v>1</v>
      </c>
      <c r="D3" s="21">
        <v>1</v>
      </c>
      <c r="E3" t="s">
        <v>449</v>
      </c>
      <c r="F3" t="s">
        <v>450</v>
      </c>
      <c r="G3" t="s">
        <v>451</v>
      </c>
      <c r="H3">
        <v>39</v>
      </c>
    </row>
    <row r="4" spans="1:8" x14ac:dyDescent="0.35">
      <c r="A4" s="25">
        <v>43</v>
      </c>
      <c r="B4" s="21">
        <v>0</v>
      </c>
      <c r="C4" s="21">
        <v>1</v>
      </c>
      <c r="D4" s="21">
        <v>1</v>
      </c>
      <c r="E4" t="s">
        <v>449</v>
      </c>
      <c r="F4" t="s">
        <v>452</v>
      </c>
      <c r="G4" t="s">
        <v>451</v>
      </c>
      <c r="H4">
        <v>13</v>
      </c>
    </row>
    <row r="5" spans="1:8" x14ac:dyDescent="0.35">
      <c r="A5" s="25">
        <v>43</v>
      </c>
      <c r="B5" s="21">
        <v>0</v>
      </c>
      <c r="C5" s="21">
        <v>1</v>
      </c>
      <c r="D5" s="21">
        <v>1</v>
      </c>
      <c r="E5" t="s">
        <v>449</v>
      </c>
      <c r="F5" t="s">
        <v>453</v>
      </c>
      <c r="G5" t="s">
        <v>451</v>
      </c>
      <c r="H5">
        <v>9</v>
      </c>
    </row>
    <row r="6" spans="1:8" x14ac:dyDescent="0.35">
      <c r="A6" s="25">
        <v>43</v>
      </c>
      <c r="B6" s="21">
        <v>0</v>
      </c>
      <c r="C6" s="21">
        <v>1</v>
      </c>
      <c r="D6" s="21">
        <v>1</v>
      </c>
      <c r="E6" t="s">
        <v>449</v>
      </c>
      <c r="F6" t="s">
        <v>455</v>
      </c>
      <c r="G6" t="s">
        <v>451</v>
      </c>
      <c r="H6">
        <v>2</v>
      </c>
    </row>
    <row r="7" spans="1:8" x14ac:dyDescent="0.35">
      <c r="A7" s="25">
        <v>43</v>
      </c>
      <c r="B7" s="21">
        <v>0</v>
      </c>
      <c r="C7" s="21">
        <v>1</v>
      </c>
      <c r="D7" s="21">
        <v>1</v>
      </c>
      <c r="E7" t="s">
        <v>456</v>
      </c>
      <c r="F7" t="s">
        <v>560</v>
      </c>
      <c r="G7" t="s">
        <v>451</v>
      </c>
      <c r="H7">
        <v>189</v>
      </c>
    </row>
    <row r="8" spans="1:8" x14ac:dyDescent="0.35">
      <c r="A8" s="25">
        <v>43</v>
      </c>
      <c r="B8" s="21">
        <v>0</v>
      </c>
      <c r="C8" s="21">
        <v>1</v>
      </c>
      <c r="D8" s="21">
        <v>1</v>
      </c>
      <c r="E8" t="s">
        <v>458</v>
      </c>
      <c r="F8" t="s">
        <v>584</v>
      </c>
      <c r="G8" t="s">
        <v>451</v>
      </c>
      <c r="H8">
        <f>189-SUM(H9:H11)</f>
        <v>1</v>
      </c>
    </row>
    <row r="9" spans="1:8" x14ac:dyDescent="0.35">
      <c r="A9" s="25">
        <v>43</v>
      </c>
      <c r="B9" s="21">
        <v>0</v>
      </c>
      <c r="C9" s="21">
        <v>1</v>
      </c>
      <c r="D9" s="21">
        <v>1</v>
      </c>
      <c r="E9" t="s">
        <v>458</v>
      </c>
      <c r="F9" t="s">
        <v>585</v>
      </c>
      <c r="G9" t="s">
        <v>451</v>
      </c>
      <c r="H9">
        <v>27</v>
      </c>
    </row>
    <row r="10" spans="1:8" x14ac:dyDescent="0.35">
      <c r="A10" s="25">
        <v>43</v>
      </c>
      <c r="B10" s="21">
        <v>0</v>
      </c>
      <c r="C10" s="21">
        <v>1</v>
      </c>
      <c r="D10" s="21">
        <v>1</v>
      </c>
      <c r="E10" t="s">
        <v>458</v>
      </c>
      <c r="F10" t="s">
        <v>482</v>
      </c>
      <c r="G10" t="s">
        <v>451</v>
      </c>
      <c r="H10">
        <v>17</v>
      </c>
    </row>
    <row r="11" spans="1:8" x14ac:dyDescent="0.35">
      <c r="A11" s="25">
        <v>43</v>
      </c>
      <c r="B11" s="21">
        <v>0</v>
      </c>
      <c r="C11" s="21">
        <v>1</v>
      </c>
      <c r="D11" s="21">
        <v>1</v>
      </c>
      <c r="E11" t="s">
        <v>458</v>
      </c>
      <c r="F11" t="s">
        <v>586</v>
      </c>
      <c r="G11" t="s">
        <v>451</v>
      </c>
      <c r="H11">
        <v>144</v>
      </c>
    </row>
    <row r="12" spans="1:8" x14ac:dyDescent="0.35">
      <c r="A12" s="25">
        <v>43</v>
      </c>
      <c r="B12" s="21">
        <v>0</v>
      </c>
      <c r="C12" s="21">
        <v>1</v>
      </c>
      <c r="D12" s="21">
        <v>1</v>
      </c>
      <c r="E12" t="s">
        <v>460</v>
      </c>
      <c r="F12" t="s">
        <v>580</v>
      </c>
      <c r="G12" t="s">
        <v>451</v>
      </c>
      <c r="H12">
        <v>35</v>
      </c>
    </row>
    <row r="13" spans="1:8" x14ac:dyDescent="0.35">
      <c r="A13" s="25">
        <v>43</v>
      </c>
      <c r="B13" s="21">
        <v>0</v>
      </c>
      <c r="C13" s="21">
        <v>1</v>
      </c>
      <c r="D13" s="21">
        <v>1</v>
      </c>
      <c r="E13" t="s">
        <v>460</v>
      </c>
      <c r="F13" t="s">
        <v>581</v>
      </c>
      <c r="G13" t="s">
        <v>451</v>
      </c>
      <c r="H13">
        <v>140</v>
      </c>
    </row>
    <row r="14" spans="1:8" x14ac:dyDescent="0.35">
      <c r="A14" s="25">
        <v>43</v>
      </c>
      <c r="B14" s="21">
        <v>0</v>
      </c>
      <c r="C14" s="21">
        <v>1</v>
      </c>
      <c r="D14" s="21">
        <v>1</v>
      </c>
      <c r="E14" t="s">
        <v>460</v>
      </c>
      <c r="F14" t="s">
        <v>482</v>
      </c>
      <c r="G14" t="s">
        <v>451</v>
      </c>
      <c r="H14">
        <f>189-SUM(H12:H13)</f>
        <v>14</v>
      </c>
    </row>
    <row r="15" spans="1:8" x14ac:dyDescent="0.35">
      <c r="A15" s="25">
        <v>43</v>
      </c>
      <c r="B15" s="21">
        <v>0</v>
      </c>
      <c r="C15" s="21">
        <v>1</v>
      </c>
      <c r="D15" s="21">
        <v>1</v>
      </c>
      <c r="E15" t="s">
        <v>461</v>
      </c>
      <c r="F15" s="5" t="s">
        <v>462</v>
      </c>
      <c r="G15" t="s">
        <v>451</v>
      </c>
      <c r="H15">
        <v>189</v>
      </c>
    </row>
    <row r="16" spans="1:8" x14ac:dyDescent="0.35">
      <c r="A16" s="25">
        <v>43</v>
      </c>
      <c r="B16" s="21">
        <v>0</v>
      </c>
      <c r="C16" s="21">
        <v>1</v>
      </c>
      <c r="D16" s="21">
        <v>1</v>
      </c>
      <c r="E16" t="s">
        <v>463</v>
      </c>
      <c r="F16" t="s">
        <v>464</v>
      </c>
      <c r="G16" t="s">
        <v>451</v>
      </c>
      <c r="H16">
        <v>89</v>
      </c>
    </row>
    <row r="17" spans="1:8" x14ac:dyDescent="0.35">
      <c r="A17" s="25">
        <v>43</v>
      </c>
      <c r="B17" s="21">
        <v>0</v>
      </c>
      <c r="C17" s="21">
        <v>1</v>
      </c>
      <c r="D17" s="21">
        <v>1</v>
      </c>
      <c r="E17" t="s">
        <v>463</v>
      </c>
      <c r="F17" t="s">
        <v>465</v>
      </c>
      <c r="G17" t="s">
        <v>451</v>
      </c>
      <c r="H17">
        <v>100</v>
      </c>
    </row>
    <row r="18" spans="1:8" x14ac:dyDescent="0.35">
      <c r="A18" s="25">
        <v>43</v>
      </c>
      <c r="B18" s="21">
        <v>0</v>
      </c>
      <c r="C18" s="21">
        <v>1</v>
      </c>
      <c r="D18" s="21">
        <v>1</v>
      </c>
      <c r="E18" t="s">
        <v>466</v>
      </c>
      <c r="F18" t="s">
        <v>459</v>
      </c>
      <c r="G18" t="s">
        <v>451</v>
      </c>
      <c r="H18">
        <v>189</v>
      </c>
    </row>
    <row r="19" spans="1:8" x14ac:dyDescent="0.35">
      <c r="A19" s="25">
        <v>43</v>
      </c>
      <c r="B19" s="21">
        <v>0</v>
      </c>
      <c r="C19" s="21">
        <v>1</v>
      </c>
      <c r="D19" s="2">
        <v>0</v>
      </c>
      <c r="E19" t="s">
        <v>467</v>
      </c>
      <c r="F19" s="35" t="s">
        <v>911</v>
      </c>
      <c r="G19" t="s">
        <v>469</v>
      </c>
    </row>
    <row r="20" spans="1:8" x14ac:dyDescent="0.35">
      <c r="A20" s="25">
        <v>43</v>
      </c>
      <c r="B20" s="21">
        <v>0</v>
      </c>
      <c r="C20" s="21">
        <v>1</v>
      </c>
      <c r="D20" s="2">
        <v>0</v>
      </c>
      <c r="E20" t="s">
        <v>470</v>
      </c>
      <c r="F20" s="35" t="s">
        <v>912</v>
      </c>
      <c r="G20" t="s">
        <v>469</v>
      </c>
    </row>
    <row r="21" spans="1:8" x14ac:dyDescent="0.35">
      <c r="A21" s="25">
        <v>43</v>
      </c>
      <c r="B21" s="21">
        <v>0</v>
      </c>
      <c r="C21" s="21">
        <v>1</v>
      </c>
      <c r="D21" s="2">
        <v>0</v>
      </c>
      <c r="E21" t="s">
        <v>467</v>
      </c>
      <c r="F21" s="35" t="s">
        <v>913</v>
      </c>
      <c r="G21" t="s">
        <v>469</v>
      </c>
    </row>
    <row r="22" spans="1:8" x14ac:dyDescent="0.35">
      <c r="A22" s="25">
        <v>43</v>
      </c>
      <c r="B22" s="21">
        <v>0</v>
      </c>
      <c r="C22" s="21">
        <v>1</v>
      </c>
      <c r="D22" s="2">
        <v>0</v>
      </c>
      <c r="E22" t="s">
        <v>470</v>
      </c>
      <c r="F22" s="35" t="s">
        <v>914</v>
      </c>
      <c r="G22" t="s">
        <v>469</v>
      </c>
    </row>
    <row r="23" spans="1:8" x14ac:dyDescent="0.35">
      <c r="A23" s="25">
        <v>43</v>
      </c>
      <c r="B23" s="21">
        <v>0</v>
      </c>
      <c r="C23" s="21">
        <v>1</v>
      </c>
      <c r="D23" s="2">
        <v>0</v>
      </c>
      <c r="E23" t="s">
        <v>467</v>
      </c>
      <c r="F23" s="35" t="s">
        <v>915</v>
      </c>
      <c r="G23" t="s">
        <v>469</v>
      </c>
    </row>
    <row r="24" spans="1:8" x14ac:dyDescent="0.35">
      <c r="A24" s="25">
        <v>43</v>
      </c>
      <c r="B24" s="21">
        <v>0</v>
      </c>
      <c r="C24" s="21">
        <v>1</v>
      </c>
      <c r="D24" s="2">
        <v>0</v>
      </c>
      <c r="E24" t="s">
        <v>470</v>
      </c>
      <c r="F24" s="35" t="s">
        <v>916</v>
      </c>
      <c r="G24" t="s">
        <v>469</v>
      </c>
    </row>
    <row r="25" spans="1:8" x14ac:dyDescent="0.35">
      <c r="A25" s="25">
        <v>43</v>
      </c>
      <c r="B25" s="21">
        <v>0</v>
      </c>
      <c r="C25" s="21">
        <v>1</v>
      </c>
      <c r="D25" s="2">
        <v>0</v>
      </c>
      <c r="E25" t="s">
        <v>472</v>
      </c>
      <c r="F25" s="35" t="s">
        <v>274</v>
      </c>
      <c r="G25" t="s">
        <v>469</v>
      </c>
    </row>
    <row r="26" spans="1:8" x14ac:dyDescent="0.35">
      <c r="A26" s="25">
        <v>43</v>
      </c>
      <c r="B26" s="21">
        <v>0</v>
      </c>
      <c r="C26" s="21">
        <v>1</v>
      </c>
      <c r="D26" s="21">
        <v>1</v>
      </c>
      <c r="E26" t="s">
        <v>474</v>
      </c>
      <c r="F26" s="5" t="s">
        <v>462</v>
      </c>
      <c r="G26" t="s">
        <v>451</v>
      </c>
      <c r="H26">
        <v>287</v>
      </c>
    </row>
    <row r="27" spans="1:8" x14ac:dyDescent="0.35">
      <c r="A27" s="25">
        <v>43</v>
      </c>
      <c r="B27" s="21">
        <v>0</v>
      </c>
      <c r="C27" s="21">
        <v>1</v>
      </c>
      <c r="D27" s="21">
        <v>1</v>
      </c>
      <c r="E27" t="s">
        <v>485</v>
      </c>
      <c r="F27" t="s">
        <v>31</v>
      </c>
      <c r="G27" t="s">
        <v>451</v>
      </c>
      <c r="H27">
        <v>130</v>
      </c>
    </row>
    <row r="28" spans="1:8" x14ac:dyDescent="0.35">
      <c r="A28" s="25">
        <v>43</v>
      </c>
      <c r="B28" s="21">
        <v>0</v>
      </c>
      <c r="C28" s="21">
        <v>1</v>
      </c>
      <c r="D28" s="21">
        <v>1</v>
      </c>
      <c r="E28" t="s">
        <v>485</v>
      </c>
      <c r="F28" t="s">
        <v>33</v>
      </c>
      <c r="G28" t="s">
        <v>451</v>
      </c>
      <c r="H28">
        <v>157</v>
      </c>
    </row>
  </sheetData>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B1B71-AE4E-4039-889D-73C8F88E775F}">
  <dimension ref="A1:H17"/>
  <sheetViews>
    <sheetView workbookViewId="0">
      <selection activeCell="I13" sqref="I13"/>
    </sheetView>
  </sheetViews>
  <sheetFormatPr defaultColWidth="8.453125" defaultRowHeight="14.5" x14ac:dyDescent="0.35"/>
  <cols>
    <col min="4" max="4" width="13.453125" customWidth="1"/>
    <col min="5" max="5" width="18.453125" customWidth="1"/>
    <col min="6" max="6" width="14.45312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44</v>
      </c>
      <c r="B2" s="21">
        <v>0</v>
      </c>
      <c r="C2" s="21">
        <v>1</v>
      </c>
      <c r="D2" s="21">
        <v>1</v>
      </c>
      <c r="E2" t="s">
        <v>449</v>
      </c>
      <c r="F2" t="s">
        <v>479</v>
      </c>
      <c r="G2" t="s">
        <v>451</v>
      </c>
      <c r="H2">
        <v>2</v>
      </c>
    </row>
    <row r="3" spans="1:8" x14ac:dyDescent="0.35">
      <c r="A3" s="25">
        <v>44</v>
      </c>
      <c r="B3" s="21">
        <v>0</v>
      </c>
      <c r="C3" s="21">
        <v>1</v>
      </c>
      <c r="D3" s="21">
        <v>1</v>
      </c>
      <c r="E3" t="s">
        <v>449</v>
      </c>
      <c r="F3" t="s">
        <v>450</v>
      </c>
      <c r="G3" t="s">
        <v>451</v>
      </c>
      <c r="H3">
        <v>2</v>
      </c>
    </row>
    <row r="4" spans="1:8" x14ac:dyDescent="0.35">
      <c r="A4" s="25">
        <v>44</v>
      </c>
      <c r="B4" s="21">
        <v>0</v>
      </c>
      <c r="C4" s="21">
        <v>1</v>
      </c>
      <c r="D4" s="21">
        <v>1</v>
      </c>
      <c r="E4" t="s">
        <v>449</v>
      </c>
      <c r="F4" t="s">
        <v>452</v>
      </c>
      <c r="G4" t="s">
        <v>451</v>
      </c>
      <c r="H4">
        <v>2</v>
      </c>
    </row>
    <row r="5" spans="1:8" x14ac:dyDescent="0.35">
      <c r="A5" s="25">
        <v>44</v>
      </c>
      <c r="B5" s="21">
        <v>0</v>
      </c>
      <c r="C5" s="21">
        <v>1</v>
      </c>
      <c r="D5" s="21">
        <v>1</v>
      </c>
      <c r="E5" t="s">
        <v>456</v>
      </c>
      <c r="F5" t="s">
        <v>853</v>
      </c>
      <c r="G5" t="s">
        <v>451</v>
      </c>
      <c r="H5">
        <v>6</v>
      </c>
    </row>
    <row r="6" spans="1:8" x14ac:dyDescent="0.35">
      <c r="A6" s="25">
        <v>44</v>
      </c>
      <c r="B6" s="21">
        <v>0</v>
      </c>
      <c r="C6" s="21">
        <v>1</v>
      </c>
      <c r="D6" s="21">
        <v>1</v>
      </c>
      <c r="E6" t="s">
        <v>458</v>
      </c>
      <c r="F6" t="s">
        <v>459</v>
      </c>
      <c r="G6" t="s">
        <v>451</v>
      </c>
      <c r="H6">
        <v>6</v>
      </c>
    </row>
    <row r="7" spans="1:8" x14ac:dyDescent="0.35">
      <c r="A7" s="25">
        <v>44</v>
      </c>
      <c r="B7" s="21">
        <v>0</v>
      </c>
      <c r="C7" s="21">
        <v>1</v>
      </c>
      <c r="D7" s="21">
        <v>1</v>
      </c>
      <c r="E7" t="s">
        <v>460</v>
      </c>
      <c r="F7" t="s">
        <v>459</v>
      </c>
      <c r="G7" t="s">
        <v>451</v>
      </c>
      <c r="H7">
        <v>6</v>
      </c>
    </row>
    <row r="8" spans="1:8" x14ac:dyDescent="0.35">
      <c r="A8" s="25">
        <v>44</v>
      </c>
      <c r="B8" s="21">
        <v>0</v>
      </c>
      <c r="C8" s="21">
        <v>1</v>
      </c>
      <c r="D8" s="21">
        <v>1</v>
      </c>
      <c r="E8" t="s">
        <v>461</v>
      </c>
      <c r="F8" s="5" t="s">
        <v>462</v>
      </c>
      <c r="G8" t="s">
        <v>451</v>
      </c>
      <c r="H8">
        <v>6</v>
      </c>
    </row>
    <row r="9" spans="1:8" x14ac:dyDescent="0.35">
      <c r="A9" s="25">
        <v>44</v>
      </c>
      <c r="B9" s="21">
        <v>0</v>
      </c>
      <c r="C9" s="21">
        <v>1</v>
      </c>
      <c r="D9" s="21">
        <v>1</v>
      </c>
      <c r="E9" t="s">
        <v>463</v>
      </c>
      <c r="F9" t="s">
        <v>464</v>
      </c>
      <c r="G9" t="s">
        <v>451</v>
      </c>
      <c r="H9">
        <v>3</v>
      </c>
    </row>
    <row r="10" spans="1:8" x14ac:dyDescent="0.35">
      <c r="A10" s="25">
        <v>44</v>
      </c>
      <c r="B10" s="21">
        <v>0</v>
      </c>
      <c r="C10" s="21">
        <v>1</v>
      </c>
      <c r="D10" s="21">
        <v>1</v>
      </c>
      <c r="E10" t="s">
        <v>463</v>
      </c>
      <c r="F10" t="s">
        <v>465</v>
      </c>
      <c r="G10" t="s">
        <v>451</v>
      </c>
      <c r="H10">
        <v>3</v>
      </c>
    </row>
    <row r="11" spans="1:8" x14ac:dyDescent="0.35">
      <c r="A11" s="25">
        <v>44</v>
      </c>
      <c r="B11" s="21">
        <v>0</v>
      </c>
      <c r="C11" s="21">
        <v>1</v>
      </c>
      <c r="D11" s="21">
        <v>1</v>
      </c>
      <c r="E11" t="s">
        <v>677</v>
      </c>
      <c r="F11" t="s">
        <v>668</v>
      </c>
      <c r="G11" t="s">
        <v>451</v>
      </c>
      <c r="H11">
        <v>951</v>
      </c>
    </row>
    <row r="12" spans="1:8" x14ac:dyDescent="0.35">
      <c r="A12" s="25">
        <v>44</v>
      </c>
      <c r="B12" s="21">
        <v>0</v>
      </c>
      <c r="C12" s="21">
        <v>1</v>
      </c>
      <c r="D12" s="21">
        <v>1</v>
      </c>
      <c r="E12" t="s">
        <v>677</v>
      </c>
      <c r="F12" t="s">
        <v>917</v>
      </c>
      <c r="G12" t="s">
        <v>451</v>
      </c>
      <c r="H12">
        <f>1234-H11</f>
        <v>283</v>
      </c>
    </row>
    <row r="13" spans="1:8" x14ac:dyDescent="0.35">
      <c r="A13" s="25">
        <v>44</v>
      </c>
      <c r="B13" s="21">
        <v>0</v>
      </c>
      <c r="C13" s="21">
        <v>1</v>
      </c>
      <c r="D13" s="2">
        <v>0</v>
      </c>
      <c r="E13" t="s">
        <v>467</v>
      </c>
      <c r="F13" s="35" t="s">
        <v>918</v>
      </c>
      <c r="G13" t="s">
        <v>469</v>
      </c>
    </row>
    <row r="14" spans="1:8" x14ac:dyDescent="0.35">
      <c r="A14" s="25">
        <v>44</v>
      </c>
      <c r="B14" s="21">
        <v>0</v>
      </c>
      <c r="C14" s="21">
        <v>1</v>
      </c>
      <c r="D14" s="2">
        <v>0</v>
      </c>
      <c r="E14" t="s">
        <v>470</v>
      </c>
      <c r="F14" s="35" t="s">
        <v>919</v>
      </c>
      <c r="G14" t="s">
        <v>469</v>
      </c>
    </row>
    <row r="15" spans="1:8" x14ac:dyDescent="0.35">
      <c r="A15" s="25">
        <v>44</v>
      </c>
      <c r="B15" s="21">
        <v>0</v>
      </c>
      <c r="C15" s="21">
        <v>1</v>
      </c>
      <c r="D15" s="2">
        <v>0</v>
      </c>
      <c r="E15" t="s">
        <v>472</v>
      </c>
      <c r="F15" s="35" t="s">
        <v>280</v>
      </c>
      <c r="G15" t="s">
        <v>469</v>
      </c>
    </row>
    <row r="16" spans="1:8" x14ac:dyDescent="0.35">
      <c r="A16" s="25">
        <v>44</v>
      </c>
      <c r="B16" s="21">
        <v>0</v>
      </c>
      <c r="C16" s="21">
        <v>1</v>
      </c>
      <c r="D16" s="21">
        <v>1</v>
      </c>
      <c r="E16" t="s">
        <v>474</v>
      </c>
      <c r="F16" s="5" t="s">
        <v>462</v>
      </c>
      <c r="G16" t="s">
        <v>451</v>
      </c>
      <c r="H16">
        <v>1234</v>
      </c>
    </row>
    <row r="17" spans="1:8" x14ac:dyDescent="0.35">
      <c r="A17" s="25">
        <v>44</v>
      </c>
      <c r="B17" s="21">
        <v>0</v>
      </c>
      <c r="C17" s="21">
        <v>1</v>
      </c>
      <c r="D17" s="21">
        <v>1</v>
      </c>
      <c r="E17" t="s">
        <v>475</v>
      </c>
      <c r="F17" t="s">
        <v>478</v>
      </c>
      <c r="G17" t="s">
        <v>451</v>
      </c>
      <c r="H17">
        <v>1234</v>
      </c>
    </row>
  </sheetData>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49FB3-12C1-400A-8D5D-628322F2C22C}">
  <dimension ref="A1:H46"/>
  <sheetViews>
    <sheetView topLeftCell="A31" workbookViewId="0">
      <selection activeCell="E43" sqref="E43"/>
    </sheetView>
  </sheetViews>
  <sheetFormatPr defaultColWidth="8.453125" defaultRowHeight="14.5" x14ac:dyDescent="0.35"/>
  <cols>
    <col min="4" max="4" width="12.453125" customWidth="1"/>
    <col min="5" max="5" width="14.81640625" customWidth="1"/>
    <col min="6" max="6" width="15.179687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45</v>
      </c>
      <c r="B2" s="2">
        <v>0</v>
      </c>
      <c r="C2" s="21">
        <v>1</v>
      </c>
      <c r="D2" s="21">
        <v>1</v>
      </c>
      <c r="E2" t="s">
        <v>449</v>
      </c>
      <c r="F2" t="s">
        <v>480</v>
      </c>
      <c r="G2" t="s">
        <v>451</v>
      </c>
      <c r="H2">
        <v>267</v>
      </c>
    </row>
    <row r="3" spans="1:8" x14ac:dyDescent="0.35">
      <c r="A3" s="25">
        <v>45</v>
      </c>
      <c r="B3" s="21">
        <v>0</v>
      </c>
      <c r="C3" s="21">
        <v>1</v>
      </c>
      <c r="D3" s="21">
        <v>1</v>
      </c>
      <c r="E3" t="s">
        <v>456</v>
      </c>
      <c r="F3" t="s">
        <v>560</v>
      </c>
      <c r="G3" t="s">
        <v>451</v>
      </c>
      <c r="H3" t="s">
        <v>775</v>
      </c>
    </row>
    <row r="4" spans="1:8" x14ac:dyDescent="0.35">
      <c r="A4" s="25">
        <v>45</v>
      </c>
      <c r="B4" s="21">
        <v>0</v>
      </c>
      <c r="C4" s="21">
        <v>1</v>
      </c>
      <c r="D4" s="21">
        <v>1</v>
      </c>
      <c r="E4" t="s">
        <v>456</v>
      </c>
      <c r="F4" t="s">
        <v>487</v>
      </c>
      <c r="G4" t="s">
        <v>451</v>
      </c>
      <c r="H4" t="s">
        <v>775</v>
      </c>
    </row>
    <row r="5" spans="1:8" x14ac:dyDescent="0.35">
      <c r="A5" s="25">
        <v>45</v>
      </c>
      <c r="B5" s="21">
        <v>0</v>
      </c>
      <c r="C5" s="21">
        <v>1</v>
      </c>
      <c r="D5" s="21">
        <v>1</v>
      </c>
      <c r="E5" t="s">
        <v>456</v>
      </c>
      <c r="F5" t="s">
        <v>743</v>
      </c>
      <c r="G5" t="s">
        <v>451</v>
      </c>
      <c r="H5" t="s">
        <v>775</v>
      </c>
    </row>
    <row r="6" spans="1:8" x14ac:dyDescent="0.35">
      <c r="A6" s="25">
        <v>45</v>
      </c>
      <c r="B6" s="21">
        <v>0</v>
      </c>
      <c r="C6" s="21">
        <v>1</v>
      </c>
      <c r="D6" s="21">
        <v>1</v>
      </c>
      <c r="E6" t="s">
        <v>456</v>
      </c>
      <c r="F6" t="s">
        <v>592</v>
      </c>
      <c r="G6" t="s">
        <v>451</v>
      </c>
      <c r="H6" t="s">
        <v>775</v>
      </c>
    </row>
    <row r="7" spans="1:8" x14ac:dyDescent="0.35">
      <c r="A7" s="25">
        <v>45</v>
      </c>
      <c r="B7" s="21">
        <v>0</v>
      </c>
      <c r="C7" s="21">
        <v>1</v>
      </c>
      <c r="D7" s="21">
        <v>1</v>
      </c>
      <c r="E7" t="s">
        <v>456</v>
      </c>
      <c r="F7" t="s">
        <v>776</v>
      </c>
      <c r="G7" t="s">
        <v>451</v>
      </c>
      <c r="H7" t="s">
        <v>775</v>
      </c>
    </row>
    <row r="8" spans="1:8" x14ac:dyDescent="0.35">
      <c r="A8" s="25">
        <v>45</v>
      </c>
      <c r="B8" s="21">
        <v>0</v>
      </c>
      <c r="C8" s="21">
        <v>1</v>
      </c>
      <c r="D8" s="21">
        <v>1</v>
      </c>
      <c r="E8" t="s">
        <v>456</v>
      </c>
      <c r="F8" t="s">
        <v>457</v>
      </c>
      <c r="G8" t="s">
        <v>451</v>
      </c>
      <c r="H8" t="s">
        <v>775</v>
      </c>
    </row>
    <row r="9" spans="1:8" x14ac:dyDescent="0.35">
      <c r="A9" s="25">
        <v>45</v>
      </c>
      <c r="B9" s="21">
        <v>0</v>
      </c>
      <c r="C9" s="21">
        <v>1</v>
      </c>
      <c r="D9" s="21">
        <v>1</v>
      </c>
      <c r="E9" t="s">
        <v>456</v>
      </c>
      <c r="F9" t="s">
        <v>920</v>
      </c>
      <c r="G9" t="s">
        <v>451</v>
      </c>
      <c r="H9" t="s">
        <v>775</v>
      </c>
    </row>
    <row r="10" spans="1:8" x14ac:dyDescent="0.35">
      <c r="A10" s="25">
        <v>45</v>
      </c>
      <c r="B10" s="21">
        <v>0</v>
      </c>
      <c r="C10" s="21">
        <v>1</v>
      </c>
      <c r="D10" s="21">
        <v>1</v>
      </c>
      <c r="E10" t="s">
        <v>456</v>
      </c>
      <c r="F10" t="s">
        <v>609</v>
      </c>
      <c r="G10" t="s">
        <v>451</v>
      </c>
      <c r="H10" t="s">
        <v>775</v>
      </c>
    </row>
    <row r="11" spans="1:8" x14ac:dyDescent="0.35">
      <c r="A11" s="25">
        <v>45</v>
      </c>
      <c r="B11" s="21">
        <v>0</v>
      </c>
      <c r="C11" s="21">
        <v>1</v>
      </c>
      <c r="D11" s="21">
        <v>1</v>
      </c>
      <c r="E11" t="s">
        <v>456</v>
      </c>
      <c r="F11" t="s">
        <v>561</v>
      </c>
      <c r="G11" t="s">
        <v>451</v>
      </c>
      <c r="H11" t="s">
        <v>775</v>
      </c>
    </row>
    <row r="12" spans="1:8" x14ac:dyDescent="0.35">
      <c r="A12" s="25">
        <v>45</v>
      </c>
      <c r="B12" s="21">
        <v>0</v>
      </c>
      <c r="C12" s="21">
        <v>1</v>
      </c>
      <c r="D12" s="21">
        <v>1</v>
      </c>
      <c r="E12" t="s">
        <v>456</v>
      </c>
      <c r="F12" t="s">
        <v>921</v>
      </c>
      <c r="G12" t="s">
        <v>451</v>
      </c>
      <c r="H12" t="s">
        <v>775</v>
      </c>
    </row>
    <row r="13" spans="1:8" x14ac:dyDescent="0.35">
      <c r="A13" s="25">
        <v>45</v>
      </c>
      <c r="B13" s="21">
        <v>0</v>
      </c>
      <c r="C13" s="21">
        <v>1</v>
      </c>
      <c r="D13" s="21">
        <v>1</v>
      </c>
      <c r="E13" t="s">
        <v>456</v>
      </c>
      <c r="F13" t="s">
        <v>614</v>
      </c>
      <c r="G13" t="s">
        <v>451</v>
      </c>
      <c r="H13" t="s">
        <v>775</v>
      </c>
    </row>
    <row r="14" spans="1:8" x14ac:dyDescent="0.35">
      <c r="A14" s="25">
        <v>45</v>
      </c>
      <c r="B14" s="21">
        <v>0</v>
      </c>
      <c r="C14" s="21">
        <v>1</v>
      </c>
      <c r="D14" s="21">
        <v>1</v>
      </c>
      <c r="E14" t="s">
        <v>456</v>
      </c>
      <c r="F14" t="s">
        <v>922</v>
      </c>
      <c r="G14" t="s">
        <v>451</v>
      </c>
      <c r="H14" t="s">
        <v>775</v>
      </c>
    </row>
    <row r="15" spans="1:8" x14ac:dyDescent="0.35">
      <c r="A15" s="25">
        <v>45</v>
      </c>
      <c r="B15" s="21">
        <v>0</v>
      </c>
      <c r="C15" s="21">
        <v>1</v>
      </c>
      <c r="D15" s="21">
        <v>1</v>
      </c>
      <c r="E15" t="s">
        <v>456</v>
      </c>
      <c r="F15" t="s">
        <v>923</v>
      </c>
      <c r="G15" t="s">
        <v>451</v>
      </c>
      <c r="H15" t="s">
        <v>775</v>
      </c>
    </row>
    <row r="16" spans="1:8" x14ac:dyDescent="0.35">
      <c r="A16" s="25">
        <v>45</v>
      </c>
      <c r="B16" s="21">
        <v>0</v>
      </c>
      <c r="C16" s="21">
        <v>1</v>
      </c>
      <c r="D16" s="21">
        <v>1</v>
      </c>
      <c r="E16" t="s">
        <v>458</v>
      </c>
      <c r="F16" t="s">
        <v>459</v>
      </c>
      <c r="G16" t="s">
        <v>451</v>
      </c>
      <c r="H16">
        <v>267</v>
      </c>
    </row>
    <row r="17" spans="1:8" x14ac:dyDescent="0.35">
      <c r="A17" s="25">
        <v>45</v>
      </c>
      <c r="B17" s="21">
        <v>0</v>
      </c>
      <c r="C17" s="21">
        <v>1</v>
      </c>
      <c r="D17" s="21">
        <v>1</v>
      </c>
      <c r="E17" t="s">
        <v>460</v>
      </c>
      <c r="F17" t="s">
        <v>459</v>
      </c>
      <c r="G17" t="s">
        <v>451</v>
      </c>
      <c r="H17">
        <v>267</v>
      </c>
    </row>
    <row r="18" spans="1:8" x14ac:dyDescent="0.35">
      <c r="A18" s="25">
        <v>45</v>
      </c>
      <c r="B18" s="21">
        <v>0</v>
      </c>
      <c r="C18" s="21">
        <v>1</v>
      </c>
      <c r="D18" s="21">
        <v>1</v>
      </c>
      <c r="E18" t="s">
        <v>461</v>
      </c>
      <c r="F18" s="5" t="s">
        <v>462</v>
      </c>
      <c r="G18" t="s">
        <v>451</v>
      </c>
      <c r="H18">
        <v>267</v>
      </c>
    </row>
    <row r="19" spans="1:8" x14ac:dyDescent="0.35">
      <c r="A19" s="25">
        <v>45</v>
      </c>
      <c r="B19" s="21">
        <v>0</v>
      </c>
      <c r="C19" s="21">
        <v>1</v>
      </c>
      <c r="D19" s="21">
        <v>1</v>
      </c>
      <c r="E19" t="s">
        <v>463</v>
      </c>
      <c r="F19" t="s">
        <v>459</v>
      </c>
      <c r="G19" t="s">
        <v>451</v>
      </c>
      <c r="H19">
        <v>267</v>
      </c>
    </row>
    <row r="20" spans="1:8" x14ac:dyDescent="0.35">
      <c r="A20" s="25">
        <v>45</v>
      </c>
      <c r="B20" s="21">
        <v>0</v>
      </c>
      <c r="C20" s="21">
        <v>1</v>
      </c>
      <c r="D20" s="21">
        <v>1</v>
      </c>
      <c r="E20" t="s">
        <v>677</v>
      </c>
      <c r="F20" t="s">
        <v>459</v>
      </c>
      <c r="G20" t="s">
        <v>451</v>
      </c>
      <c r="H20">
        <f>401-SUM(H21:H41)</f>
        <v>256</v>
      </c>
    </row>
    <row r="21" spans="1:8" x14ac:dyDescent="0.35">
      <c r="A21" s="25">
        <v>45</v>
      </c>
      <c r="B21" s="21">
        <v>0</v>
      </c>
      <c r="C21" s="21">
        <v>1</v>
      </c>
      <c r="D21" s="21">
        <v>1</v>
      </c>
      <c r="E21" t="s">
        <v>677</v>
      </c>
      <c r="F21" t="s">
        <v>924</v>
      </c>
      <c r="G21" t="s">
        <v>451</v>
      </c>
      <c r="H21">
        <v>10</v>
      </c>
    </row>
    <row r="22" spans="1:8" x14ac:dyDescent="0.35">
      <c r="A22" s="25">
        <v>45</v>
      </c>
      <c r="B22" s="21">
        <v>0</v>
      </c>
      <c r="C22" s="21">
        <v>1</v>
      </c>
      <c r="D22" s="21">
        <v>1</v>
      </c>
      <c r="E22" t="s">
        <v>677</v>
      </c>
      <c r="F22" t="s">
        <v>925</v>
      </c>
      <c r="G22" t="s">
        <v>451</v>
      </c>
      <c r="H22">
        <v>10</v>
      </c>
    </row>
    <row r="23" spans="1:8" x14ac:dyDescent="0.35">
      <c r="A23" s="25">
        <v>45</v>
      </c>
      <c r="B23" s="21">
        <v>0</v>
      </c>
      <c r="C23" s="21">
        <v>1</v>
      </c>
      <c r="D23" s="21">
        <v>1</v>
      </c>
      <c r="E23" t="s">
        <v>677</v>
      </c>
      <c r="F23" t="s">
        <v>926</v>
      </c>
      <c r="G23" t="s">
        <v>451</v>
      </c>
      <c r="H23">
        <v>10</v>
      </c>
    </row>
    <row r="24" spans="1:8" x14ac:dyDescent="0.35">
      <c r="A24" s="25">
        <v>45</v>
      </c>
      <c r="B24" s="21">
        <v>0</v>
      </c>
      <c r="C24" s="21">
        <v>1</v>
      </c>
      <c r="D24" s="21">
        <v>1</v>
      </c>
      <c r="E24" t="s">
        <v>677</v>
      </c>
      <c r="F24" t="s">
        <v>690</v>
      </c>
      <c r="G24" t="s">
        <v>451</v>
      </c>
      <c r="H24">
        <v>9</v>
      </c>
    </row>
    <row r="25" spans="1:8" x14ac:dyDescent="0.35">
      <c r="A25" s="25">
        <v>45</v>
      </c>
      <c r="B25" s="21">
        <v>0</v>
      </c>
      <c r="C25" s="21">
        <v>1</v>
      </c>
      <c r="D25" s="21">
        <v>1</v>
      </c>
      <c r="E25" t="s">
        <v>677</v>
      </c>
      <c r="F25" t="s">
        <v>572</v>
      </c>
      <c r="G25" t="s">
        <v>451</v>
      </c>
      <c r="H25">
        <v>9</v>
      </c>
    </row>
    <row r="26" spans="1:8" x14ac:dyDescent="0.35">
      <c r="A26" s="25">
        <v>45</v>
      </c>
      <c r="B26" s="21">
        <v>0</v>
      </c>
      <c r="C26" s="21">
        <v>1</v>
      </c>
      <c r="D26" s="21">
        <v>1</v>
      </c>
      <c r="E26" t="s">
        <v>677</v>
      </c>
      <c r="F26" t="s">
        <v>927</v>
      </c>
      <c r="G26" t="s">
        <v>451</v>
      </c>
      <c r="H26">
        <v>9</v>
      </c>
    </row>
    <row r="27" spans="1:8" x14ac:dyDescent="0.35">
      <c r="A27" s="25">
        <v>45</v>
      </c>
      <c r="B27" s="21">
        <v>0</v>
      </c>
      <c r="C27" s="21">
        <v>1</v>
      </c>
      <c r="D27" s="21">
        <v>1</v>
      </c>
      <c r="E27" t="s">
        <v>677</v>
      </c>
      <c r="F27" t="s">
        <v>794</v>
      </c>
      <c r="G27" t="s">
        <v>451</v>
      </c>
      <c r="H27">
        <v>9</v>
      </c>
    </row>
    <row r="28" spans="1:8" x14ac:dyDescent="0.35">
      <c r="A28" s="25">
        <v>45</v>
      </c>
      <c r="B28" s="21">
        <v>0</v>
      </c>
      <c r="C28" s="21">
        <v>1</v>
      </c>
      <c r="D28" s="21">
        <v>1</v>
      </c>
      <c r="E28" t="s">
        <v>677</v>
      </c>
      <c r="F28" t="s">
        <v>706</v>
      </c>
      <c r="G28" t="s">
        <v>451</v>
      </c>
      <c r="H28">
        <v>9</v>
      </c>
    </row>
    <row r="29" spans="1:8" x14ac:dyDescent="0.35">
      <c r="A29" s="25">
        <v>45</v>
      </c>
      <c r="B29" s="21">
        <v>0</v>
      </c>
      <c r="C29" s="21">
        <v>1</v>
      </c>
      <c r="D29" s="21">
        <v>1</v>
      </c>
      <c r="E29" t="s">
        <v>677</v>
      </c>
      <c r="F29" t="s">
        <v>928</v>
      </c>
      <c r="G29" t="s">
        <v>451</v>
      </c>
      <c r="H29">
        <v>9</v>
      </c>
    </row>
    <row r="30" spans="1:8" x14ac:dyDescent="0.35">
      <c r="A30" s="25">
        <v>45</v>
      </c>
      <c r="B30" s="21">
        <v>0</v>
      </c>
      <c r="C30" s="21">
        <v>1</v>
      </c>
      <c r="D30" s="21">
        <v>1</v>
      </c>
      <c r="E30" t="s">
        <v>677</v>
      </c>
      <c r="F30" t="s">
        <v>491</v>
      </c>
      <c r="G30" t="s">
        <v>451</v>
      </c>
      <c r="H30">
        <v>9</v>
      </c>
    </row>
    <row r="31" spans="1:8" x14ac:dyDescent="0.35">
      <c r="A31" s="25">
        <v>45</v>
      </c>
      <c r="B31" s="21">
        <v>0</v>
      </c>
      <c r="C31" s="21">
        <v>1</v>
      </c>
      <c r="D31" s="21">
        <v>1</v>
      </c>
      <c r="E31" t="s">
        <v>677</v>
      </c>
      <c r="F31" t="s">
        <v>929</v>
      </c>
      <c r="G31" t="s">
        <v>451</v>
      </c>
      <c r="H31">
        <v>6</v>
      </c>
    </row>
    <row r="32" spans="1:8" x14ac:dyDescent="0.35">
      <c r="A32" s="25">
        <v>45</v>
      </c>
      <c r="B32" s="21">
        <v>0</v>
      </c>
      <c r="C32" s="21">
        <v>1</v>
      </c>
      <c r="D32" s="21">
        <v>1</v>
      </c>
      <c r="E32" t="s">
        <v>677</v>
      </c>
      <c r="F32" t="s">
        <v>549</v>
      </c>
      <c r="G32" t="s">
        <v>451</v>
      </c>
      <c r="H32">
        <v>6</v>
      </c>
    </row>
    <row r="33" spans="1:8" x14ac:dyDescent="0.35">
      <c r="A33" s="25">
        <v>45</v>
      </c>
      <c r="B33" s="21">
        <v>0</v>
      </c>
      <c r="C33" s="21">
        <v>1</v>
      </c>
      <c r="D33" s="21">
        <v>1</v>
      </c>
      <c r="E33" t="s">
        <v>677</v>
      </c>
      <c r="F33" t="s">
        <v>930</v>
      </c>
      <c r="G33" t="s">
        <v>451</v>
      </c>
      <c r="H33">
        <v>6</v>
      </c>
    </row>
    <row r="34" spans="1:8" x14ac:dyDescent="0.35">
      <c r="A34" s="25">
        <v>45</v>
      </c>
      <c r="B34" s="21">
        <v>0</v>
      </c>
      <c r="C34" s="21">
        <v>1</v>
      </c>
      <c r="D34" s="21">
        <v>1</v>
      </c>
      <c r="E34" t="s">
        <v>677</v>
      </c>
      <c r="F34" t="s">
        <v>931</v>
      </c>
      <c r="G34" t="s">
        <v>451</v>
      </c>
      <c r="H34">
        <v>6</v>
      </c>
    </row>
    <row r="35" spans="1:8" x14ac:dyDescent="0.35">
      <c r="A35" s="25">
        <v>45</v>
      </c>
      <c r="B35" s="21">
        <v>0</v>
      </c>
      <c r="C35" s="21">
        <v>1</v>
      </c>
      <c r="D35" s="21">
        <v>1</v>
      </c>
      <c r="E35" t="s">
        <v>677</v>
      </c>
      <c r="F35" t="s">
        <v>932</v>
      </c>
      <c r="G35" t="s">
        <v>451</v>
      </c>
      <c r="H35">
        <v>6</v>
      </c>
    </row>
    <row r="36" spans="1:8" x14ac:dyDescent="0.35">
      <c r="A36" s="25">
        <v>45</v>
      </c>
      <c r="B36" s="21">
        <v>0</v>
      </c>
      <c r="C36" s="21">
        <v>1</v>
      </c>
      <c r="D36" s="21">
        <v>1</v>
      </c>
      <c r="E36" t="s">
        <v>677</v>
      </c>
      <c r="F36" t="s">
        <v>933</v>
      </c>
      <c r="G36" t="s">
        <v>451</v>
      </c>
      <c r="H36">
        <v>5</v>
      </c>
    </row>
    <row r="37" spans="1:8" x14ac:dyDescent="0.35">
      <c r="A37" s="25">
        <v>45</v>
      </c>
      <c r="B37" s="21">
        <v>0</v>
      </c>
      <c r="C37" s="21">
        <v>1</v>
      </c>
      <c r="D37" s="21">
        <v>1</v>
      </c>
      <c r="E37" t="s">
        <v>677</v>
      </c>
      <c r="F37" t="s">
        <v>934</v>
      </c>
      <c r="G37" t="s">
        <v>451</v>
      </c>
      <c r="H37">
        <v>4</v>
      </c>
    </row>
    <row r="38" spans="1:8" x14ac:dyDescent="0.35">
      <c r="A38" s="25">
        <v>45</v>
      </c>
      <c r="B38" s="21">
        <v>0</v>
      </c>
      <c r="C38" s="21">
        <v>1</v>
      </c>
      <c r="D38" s="21">
        <v>1</v>
      </c>
      <c r="E38" t="s">
        <v>677</v>
      </c>
      <c r="F38" t="s">
        <v>935</v>
      </c>
      <c r="G38" t="s">
        <v>451</v>
      </c>
      <c r="H38">
        <v>4</v>
      </c>
    </row>
    <row r="39" spans="1:8" x14ac:dyDescent="0.35">
      <c r="A39" s="25">
        <v>45</v>
      </c>
      <c r="B39" s="21">
        <v>0</v>
      </c>
      <c r="C39" s="21">
        <v>1</v>
      </c>
      <c r="D39" s="21">
        <v>1</v>
      </c>
      <c r="E39" t="s">
        <v>677</v>
      </c>
      <c r="F39" t="s">
        <v>936</v>
      </c>
      <c r="G39" t="s">
        <v>451</v>
      </c>
      <c r="H39">
        <v>4</v>
      </c>
    </row>
    <row r="40" spans="1:8" x14ac:dyDescent="0.35">
      <c r="A40" s="25">
        <v>45</v>
      </c>
      <c r="B40" s="21">
        <v>0</v>
      </c>
      <c r="C40" s="21">
        <v>1</v>
      </c>
      <c r="D40" s="21">
        <v>1</v>
      </c>
      <c r="E40" t="s">
        <v>677</v>
      </c>
      <c r="F40" t="s">
        <v>937</v>
      </c>
      <c r="G40" t="s">
        <v>451</v>
      </c>
      <c r="H40">
        <v>3</v>
      </c>
    </row>
    <row r="41" spans="1:8" x14ac:dyDescent="0.35">
      <c r="A41" s="25">
        <v>45</v>
      </c>
      <c r="B41" s="21">
        <v>0</v>
      </c>
      <c r="C41" s="21">
        <v>1</v>
      </c>
      <c r="D41" s="21">
        <v>1</v>
      </c>
      <c r="E41" t="s">
        <v>677</v>
      </c>
      <c r="F41" t="s">
        <v>938</v>
      </c>
      <c r="G41" t="s">
        <v>451</v>
      </c>
      <c r="H41">
        <v>2</v>
      </c>
    </row>
    <row r="42" spans="1:8" x14ac:dyDescent="0.35">
      <c r="A42" s="25">
        <v>45</v>
      </c>
      <c r="B42" s="21">
        <v>0</v>
      </c>
      <c r="C42" s="21">
        <v>1</v>
      </c>
      <c r="D42" s="2">
        <v>0</v>
      </c>
      <c r="E42" t="s">
        <v>939</v>
      </c>
      <c r="F42" t="s">
        <v>940</v>
      </c>
      <c r="G42" t="s">
        <v>469</v>
      </c>
    </row>
    <row r="43" spans="1:8" x14ac:dyDescent="0.35">
      <c r="A43" s="25">
        <v>45</v>
      </c>
      <c r="B43" s="21">
        <v>0</v>
      </c>
      <c r="C43" s="21">
        <v>1</v>
      </c>
      <c r="D43" s="2">
        <v>0</v>
      </c>
      <c r="E43" t="s">
        <v>472</v>
      </c>
      <c r="F43" s="35" t="s">
        <v>286</v>
      </c>
      <c r="G43" t="s">
        <v>469</v>
      </c>
    </row>
    <row r="44" spans="1:8" x14ac:dyDescent="0.35">
      <c r="A44" s="25">
        <v>45</v>
      </c>
      <c r="B44" s="21">
        <v>0</v>
      </c>
      <c r="C44" s="21">
        <v>1</v>
      </c>
      <c r="D44" s="21">
        <v>1</v>
      </c>
      <c r="E44" t="s">
        <v>474</v>
      </c>
      <c r="F44" s="5" t="s">
        <v>462</v>
      </c>
      <c r="G44" t="s">
        <v>451</v>
      </c>
      <c r="H44">
        <v>401</v>
      </c>
    </row>
    <row r="45" spans="1:8" x14ac:dyDescent="0.35">
      <c r="A45" s="25">
        <v>45</v>
      </c>
      <c r="B45" s="21">
        <v>0</v>
      </c>
      <c r="C45" s="21">
        <v>1</v>
      </c>
      <c r="D45" s="21">
        <v>1</v>
      </c>
      <c r="E45" t="s">
        <v>485</v>
      </c>
      <c r="F45" t="s">
        <v>31</v>
      </c>
      <c r="G45" t="s">
        <v>451</v>
      </c>
      <c r="H45">
        <v>147</v>
      </c>
    </row>
    <row r="46" spans="1:8" x14ac:dyDescent="0.35">
      <c r="A46" s="25">
        <v>45</v>
      </c>
      <c r="B46" s="21">
        <v>0</v>
      </c>
      <c r="C46" s="21">
        <v>1</v>
      </c>
      <c r="D46" s="21">
        <v>1</v>
      </c>
      <c r="E46" t="s">
        <v>485</v>
      </c>
      <c r="F46" t="s">
        <v>33</v>
      </c>
      <c r="G46" t="s">
        <v>451</v>
      </c>
      <c r="H46">
        <f>401-147</f>
        <v>254</v>
      </c>
    </row>
  </sheetData>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9BDC8-0AD2-4B66-862C-CAF1477EA3CC}">
  <dimension ref="A1:H27"/>
  <sheetViews>
    <sheetView topLeftCell="A6" workbookViewId="0">
      <selection activeCell="K22" sqref="K22"/>
    </sheetView>
  </sheetViews>
  <sheetFormatPr defaultColWidth="8.453125" defaultRowHeight="14.5" x14ac:dyDescent="0.35"/>
  <cols>
    <col min="4" max="4" width="14" customWidth="1"/>
    <col min="5" max="5" width="19.81640625" customWidth="1"/>
    <col min="6" max="6" width="13.45312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46</v>
      </c>
      <c r="B2" s="21">
        <v>0</v>
      </c>
      <c r="C2" s="21">
        <v>1</v>
      </c>
      <c r="D2" s="21">
        <v>1</v>
      </c>
      <c r="E2" t="s">
        <v>449</v>
      </c>
      <c r="F2" t="s">
        <v>479</v>
      </c>
      <c r="G2" t="s">
        <v>451</v>
      </c>
      <c r="H2">
        <v>4</v>
      </c>
    </row>
    <row r="3" spans="1:8" x14ac:dyDescent="0.35">
      <c r="A3" s="25">
        <v>46</v>
      </c>
      <c r="B3" s="21">
        <v>0</v>
      </c>
      <c r="C3" s="21">
        <v>1</v>
      </c>
      <c r="D3" s="21">
        <v>1</v>
      </c>
      <c r="E3" t="s">
        <v>449</v>
      </c>
      <c r="F3" t="s">
        <v>450</v>
      </c>
      <c r="G3" t="s">
        <v>451</v>
      </c>
      <c r="H3">
        <v>12</v>
      </c>
    </row>
    <row r="4" spans="1:8" x14ac:dyDescent="0.35">
      <c r="A4" s="25">
        <v>46</v>
      </c>
      <c r="B4" s="21">
        <v>0</v>
      </c>
      <c r="C4" s="21">
        <v>1</v>
      </c>
      <c r="D4" s="21">
        <v>1</v>
      </c>
      <c r="E4" t="s">
        <v>449</v>
      </c>
      <c r="F4" t="s">
        <v>452</v>
      </c>
      <c r="G4" t="s">
        <v>451</v>
      </c>
      <c r="H4">
        <v>10</v>
      </c>
    </row>
    <row r="5" spans="1:8" x14ac:dyDescent="0.35">
      <c r="A5" s="25">
        <v>46</v>
      </c>
      <c r="B5" s="21">
        <v>0</v>
      </c>
      <c r="C5" s="21">
        <v>1</v>
      </c>
      <c r="D5" s="21">
        <v>1</v>
      </c>
      <c r="E5" t="s">
        <v>449</v>
      </c>
      <c r="F5" t="s">
        <v>453</v>
      </c>
      <c r="G5" t="s">
        <v>451</v>
      </c>
      <c r="H5">
        <v>4</v>
      </c>
    </row>
    <row r="6" spans="1:8" x14ac:dyDescent="0.35">
      <c r="A6" s="25">
        <v>46</v>
      </c>
      <c r="B6" s="21">
        <v>0</v>
      </c>
      <c r="C6" s="21">
        <v>1</v>
      </c>
      <c r="D6" s="21">
        <v>1</v>
      </c>
      <c r="E6" t="s">
        <v>449</v>
      </c>
      <c r="F6" t="s">
        <v>454</v>
      </c>
      <c r="G6" t="s">
        <v>451</v>
      </c>
      <c r="H6">
        <v>3</v>
      </c>
    </row>
    <row r="7" spans="1:8" x14ac:dyDescent="0.35">
      <c r="A7" s="25">
        <v>46</v>
      </c>
      <c r="B7" s="21">
        <v>0</v>
      </c>
      <c r="C7" s="21">
        <v>1</v>
      </c>
      <c r="D7" s="21">
        <v>1</v>
      </c>
      <c r="E7" t="s">
        <v>449</v>
      </c>
      <c r="F7" t="s">
        <v>486</v>
      </c>
      <c r="G7" t="s">
        <v>451</v>
      </c>
      <c r="H7">
        <v>4</v>
      </c>
    </row>
    <row r="8" spans="1:8" x14ac:dyDescent="0.35">
      <c r="A8" s="25">
        <v>46</v>
      </c>
      <c r="B8" s="21">
        <v>0</v>
      </c>
      <c r="C8" s="21">
        <v>1</v>
      </c>
      <c r="D8" s="21">
        <v>1</v>
      </c>
      <c r="E8" t="s">
        <v>449</v>
      </c>
      <c r="F8" t="s">
        <v>571</v>
      </c>
      <c r="G8" t="s">
        <v>451</v>
      </c>
      <c r="H8">
        <v>2</v>
      </c>
    </row>
    <row r="9" spans="1:8" x14ac:dyDescent="0.35">
      <c r="A9" s="25">
        <v>46</v>
      </c>
      <c r="B9" s="2">
        <v>0</v>
      </c>
      <c r="C9" s="21">
        <v>1</v>
      </c>
      <c r="D9" s="21">
        <v>1</v>
      </c>
      <c r="E9" t="s">
        <v>449</v>
      </c>
      <c r="F9" t="s">
        <v>656</v>
      </c>
      <c r="G9" t="s">
        <v>451</v>
      </c>
      <c r="H9">
        <f>54-SUM(H2:H8)</f>
        <v>15</v>
      </c>
    </row>
    <row r="10" spans="1:8" x14ac:dyDescent="0.35">
      <c r="A10" s="25">
        <v>46</v>
      </c>
      <c r="B10" s="21">
        <v>0</v>
      </c>
      <c r="C10" s="21">
        <v>1</v>
      </c>
      <c r="D10" s="21">
        <v>1</v>
      </c>
      <c r="E10" t="s">
        <v>456</v>
      </c>
      <c r="F10" t="s">
        <v>941</v>
      </c>
      <c r="G10" t="s">
        <v>451</v>
      </c>
      <c r="H10">
        <v>54</v>
      </c>
    </row>
    <row r="11" spans="1:8" x14ac:dyDescent="0.35">
      <c r="A11" s="25">
        <v>46</v>
      </c>
      <c r="B11" s="21">
        <v>0</v>
      </c>
      <c r="C11" s="21">
        <v>1</v>
      </c>
      <c r="D11" s="21">
        <v>1</v>
      </c>
      <c r="E11" t="s">
        <v>458</v>
      </c>
      <c r="F11" t="s">
        <v>459</v>
      </c>
      <c r="G11" t="s">
        <v>451</v>
      </c>
      <c r="H11">
        <v>54</v>
      </c>
    </row>
    <row r="12" spans="1:8" x14ac:dyDescent="0.35">
      <c r="A12" s="25">
        <v>46</v>
      </c>
      <c r="B12" s="21">
        <v>0</v>
      </c>
      <c r="C12" s="21">
        <v>1</v>
      </c>
      <c r="D12" s="21">
        <v>1</v>
      </c>
      <c r="E12" t="s">
        <v>460</v>
      </c>
      <c r="F12" t="s">
        <v>459</v>
      </c>
      <c r="G12" t="s">
        <v>451</v>
      </c>
      <c r="H12">
        <v>54</v>
      </c>
    </row>
    <row r="13" spans="1:8" x14ac:dyDescent="0.35">
      <c r="A13" s="25">
        <v>46</v>
      </c>
      <c r="B13" s="21">
        <v>0</v>
      </c>
      <c r="C13" s="21">
        <v>1</v>
      </c>
      <c r="D13" s="21">
        <v>1</v>
      </c>
      <c r="E13" t="s">
        <v>461</v>
      </c>
      <c r="F13" s="5" t="s">
        <v>462</v>
      </c>
      <c r="G13" t="s">
        <v>451</v>
      </c>
      <c r="H13">
        <v>54</v>
      </c>
    </row>
    <row r="14" spans="1:8" x14ac:dyDescent="0.35">
      <c r="A14" s="25">
        <v>46</v>
      </c>
      <c r="B14" s="21">
        <v>0</v>
      </c>
      <c r="C14" s="21">
        <v>1</v>
      </c>
      <c r="D14" s="21">
        <v>1</v>
      </c>
      <c r="E14" t="s">
        <v>463</v>
      </c>
      <c r="F14" t="s">
        <v>464</v>
      </c>
      <c r="G14" t="s">
        <v>451</v>
      </c>
      <c r="H14">
        <v>18</v>
      </c>
    </row>
    <row r="15" spans="1:8" x14ac:dyDescent="0.35">
      <c r="A15" s="25">
        <v>46</v>
      </c>
      <c r="B15" s="21">
        <v>0</v>
      </c>
      <c r="C15" s="21">
        <v>1</v>
      </c>
      <c r="D15" s="21">
        <v>1</v>
      </c>
      <c r="E15" t="s">
        <v>463</v>
      </c>
      <c r="F15" t="s">
        <v>465</v>
      </c>
      <c r="G15" t="s">
        <v>451</v>
      </c>
      <c r="H15">
        <f>54-18</f>
        <v>36</v>
      </c>
    </row>
    <row r="16" spans="1:8" x14ac:dyDescent="0.35">
      <c r="A16" s="25">
        <v>46</v>
      </c>
      <c r="B16" s="21">
        <v>0</v>
      </c>
      <c r="C16" s="21">
        <v>1</v>
      </c>
      <c r="D16" s="21">
        <v>1</v>
      </c>
      <c r="E16" t="s">
        <v>466</v>
      </c>
      <c r="F16" t="s">
        <v>689</v>
      </c>
      <c r="G16" t="s">
        <v>451</v>
      </c>
      <c r="H16">
        <v>54</v>
      </c>
    </row>
    <row r="17" spans="1:8" x14ac:dyDescent="0.35">
      <c r="A17" s="25">
        <v>46</v>
      </c>
      <c r="B17" s="21">
        <v>0</v>
      </c>
      <c r="C17" s="21">
        <v>1</v>
      </c>
      <c r="D17" s="21">
        <v>1</v>
      </c>
      <c r="E17" t="s">
        <v>677</v>
      </c>
      <c r="F17" t="s">
        <v>689</v>
      </c>
      <c r="G17" t="s">
        <v>451</v>
      </c>
      <c r="H17">
        <v>159</v>
      </c>
    </row>
    <row r="18" spans="1:8" x14ac:dyDescent="0.35">
      <c r="A18" s="25">
        <v>46</v>
      </c>
      <c r="B18" s="21">
        <v>0</v>
      </c>
      <c r="C18" s="21">
        <v>1</v>
      </c>
      <c r="D18" s="2">
        <v>0</v>
      </c>
      <c r="E18" t="s">
        <v>467</v>
      </c>
      <c r="F18" s="35" t="s">
        <v>942</v>
      </c>
      <c r="G18" t="s">
        <v>469</v>
      </c>
    </row>
    <row r="19" spans="1:8" x14ac:dyDescent="0.35">
      <c r="A19" s="25">
        <v>46</v>
      </c>
      <c r="B19" s="21">
        <v>0</v>
      </c>
      <c r="C19" s="21">
        <v>1</v>
      </c>
      <c r="D19" s="2">
        <v>0</v>
      </c>
      <c r="E19" t="s">
        <v>470</v>
      </c>
      <c r="F19" s="35" t="s">
        <v>943</v>
      </c>
      <c r="G19" t="s">
        <v>469</v>
      </c>
    </row>
    <row r="20" spans="1:8" x14ac:dyDescent="0.35">
      <c r="A20" s="25">
        <v>46</v>
      </c>
      <c r="B20" s="21">
        <v>0</v>
      </c>
      <c r="C20" s="21">
        <v>1</v>
      </c>
      <c r="D20" s="2">
        <v>0</v>
      </c>
      <c r="E20" t="s">
        <v>467</v>
      </c>
      <c r="F20" s="35" t="s">
        <v>813</v>
      </c>
      <c r="G20" t="s">
        <v>469</v>
      </c>
    </row>
    <row r="21" spans="1:8" x14ac:dyDescent="0.35">
      <c r="A21" s="25">
        <v>46</v>
      </c>
      <c r="B21" s="21">
        <v>0</v>
      </c>
      <c r="C21" s="21">
        <v>1</v>
      </c>
      <c r="D21" s="2">
        <v>0</v>
      </c>
      <c r="E21" t="s">
        <v>470</v>
      </c>
      <c r="F21" s="35" t="s">
        <v>814</v>
      </c>
      <c r="G21" t="s">
        <v>469</v>
      </c>
    </row>
    <row r="22" spans="1:8" x14ac:dyDescent="0.35">
      <c r="A22" s="25">
        <v>46</v>
      </c>
      <c r="B22" s="21">
        <v>0</v>
      </c>
      <c r="C22" s="21">
        <v>1</v>
      </c>
      <c r="D22" s="2">
        <v>0</v>
      </c>
      <c r="E22" t="s">
        <v>467</v>
      </c>
      <c r="F22" s="35" t="s">
        <v>815</v>
      </c>
      <c r="G22" t="s">
        <v>469</v>
      </c>
    </row>
    <row r="23" spans="1:8" x14ac:dyDescent="0.35">
      <c r="A23" s="25">
        <v>46</v>
      </c>
      <c r="B23" s="21">
        <v>0</v>
      </c>
      <c r="C23" s="21">
        <v>1</v>
      </c>
      <c r="D23" s="2">
        <v>0</v>
      </c>
      <c r="E23" t="s">
        <v>470</v>
      </c>
      <c r="F23" s="35" t="s">
        <v>816</v>
      </c>
      <c r="G23" t="s">
        <v>469</v>
      </c>
    </row>
    <row r="24" spans="1:8" x14ac:dyDescent="0.35">
      <c r="A24" s="25">
        <v>46</v>
      </c>
      <c r="B24" s="21">
        <v>0</v>
      </c>
      <c r="C24" s="21">
        <v>1</v>
      </c>
      <c r="D24" s="2">
        <v>0</v>
      </c>
      <c r="E24" t="s">
        <v>472</v>
      </c>
      <c r="F24" s="35" t="s">
        <v>289</v>
      </c>
      <c r="G24" t="s">
        <v>469</v>
      </c>
    </row>
    <row r="25" spans="1:8" x14ac:dyDescent="0.35">
      <c r="A25" s="25">
        <v>46</v>
      </c>
      <c r="B25" s="21">
        <v>0</v>
      </c>
      <c r="C25" s="21">
        <v>1</v>
      </c>
      <c r="D25" s="21">
        <v>1</v>
      </c>
      <c r="E25" t="s">
        <v>474</v>
      </c>
      <c r="F25" s="5" t="s">
        <v>462</v>
      </c>
      <c r="G25" t="s">
        <v>451</v>
      </c>
      <c r="H25">
        <v>159</v>
      </c>
    </row>
    <row r="26" spans="1:8" x14ac:dyDescent="0.35">
      <c r="A26" s="25">
        <v>46</v>
      </c>
      <c r="B26" s="21">
        <v>0</v>
      </c>
      <c r="C26" s="21">
        <v>1</v>
      </c>
      <c r="D26" s="21">
        <v>1</v>
      </c>
      <c r="E26" t="s">
        <v>485</v>
      </c>
      <c r="F26" t="s">
        <v>31</v>
      </c>
      <c r="G26" t="s">
        <v>451</v>
      </c>
      <c r="H26">
        <v>52</v>
      </c>
    </row>
    <row r="27" spans="1:8" x14ac:dyDescent="0.35">
      <c r="A27" s="25">
        <v>46</v>
      </c>
      <c r="B27" s="21">
        <v>0</v>
      </c>
      <c r="C27" s="21">
        <v>1</v>
      </c>
      <c r="D27" s="21">
        <v>1</v>
      </c>
      <c r="E27" t="s">
        <v>485</v>
      </c>
      <c r="F27" t="s">
        <v>33</v>
      </c>
      <c r="G27" t="s">
        <v>451</v>
      </c>
      <c r="H27">
        <v>107</v>
      </c>
    </row>
  </sheetData>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23B7B-1B25-4236-8CCA-693337DC31D2}">
  <dimension ref="A1:H12"/>
  <sheetViews>
    <sheetView workbookViewId="0">
      <selection activeCell="J17" sqref="J17"/>
    </sheetView>
  </sheetViews>
  <sheetFormatPr defaultColWidth="8.453125" defaultRowHeight="14.5" x14ac:dyDescent="0.35"/>
  <cols>
    <col min="5" max="5" width="23.453125" customWidth="1"/>
    <col min="6" max="6" width="10.81640625"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47</v>
      </c>
      <c r="B2" s="21">
        <v>0</v>
      </c>
      <c r="C2" s="21">
        <v>1</v>
      </c>
      <c r="D2" s="21">
        <v>1</v>
      </c>
      <c r="E2" t="s">
        <v>449</v>
      </c>
      <c r="F2" t="s">
        <v>480</v>
      </c>
      <c r="G2" t="s">
        <v>451</v>
      </c>
      <c r="H2">
        <v>134</v>
      </c>
    </row>
    <row r="3" spans="1:8" x14ac:dyDescent="0.35">
      <c r="A3" s="25">
        <v>47</v>
      </c>
      <c r="B3" s="21">
        <v>0</v>
      </c>
      <c r="C3" s="21">
        <v>1</v>
      </c>
      <c r="D3" s="21">
        <v>1</v>
      </c>
      <c r="E3" t="s">
        <v>456</v>
      </c>
      <c r="F3" t="s">
        <v>487</v>
      </c>
      <c r="G3" t="s">
        <v>451</v>
      </c>
      <c r="H3">
        <v>134</v>
      </c>
    </row>
    <row r="4" spans="1:8" x14ac:dyDescent="0.35">
      <c r="A4" s="25">
        <v>47</v>
      </c>
      <c r="B4" s="21">
        <v>0</v>
      </c>
      <c r="C4" s="21">
        <v>1</v>
      </c>
      <c r="D4" s="21">
        <v>1</v>
      </c>
      <c r="E4" t="s">
        <v>458</v>
      </c>
      <c r="F4" t="s">
        <v>459</v>
      </c>
      <c r="G4" t="s">
        <v>451</v>
      </c>
      <c r="H4">
        <v>134</v>
      </c>
    </row>
    <row r="5" spans="1:8" x14ac:dyDescent="0.35">
      <c r="A5" s="25">
        <v>47</v>
      </c>
      <c r="B5" s="21">
        <v>0</v>
      </c>
      <c r="C5" s="21">
        <v>1</v>
      </c>
      <c r="D5" s="21">
        <v>1</v>
      </c>
      <c r="E5" t="s">
        <v>460</v>
      </c>
      <c r="F5" t="s">
        <v>459</v>
      </c>
      <c r="G5" t="s">
        <v>451</v>
      </c>
      <c r="H5">
        <v>134</v>
      </c>
    </row>
    <row r="6" spans="1:8" x14ac:dyDescent="0.35">
      <c r="A6" s="25">
        <v>47</v>
      </c>
      <c r="B6" s="21">
        <v>0</v>
      </c>
      <c r="C6" s="21">
        <v>1</v>
      </c>
      <c r="D6" s="21">
        <v>1</v>
      </c>
      <c r="E6" t="s">
        <v>461</v>
      </c>
      <c r="F6" s="5" t="s">
        <v>462</v>
      </c>
      <c r="G6" t="s">
        <v>451</v>
      </c>
      <c r="H6">
        <v>134</v>
      </c>
    </row>
    <row r="7" spans="1:8" x14ac:dyDescent="0.35">
      <c r="A7" s="25">
        <v>47</v>
      </c>
      <c r="B7" s="21">
        <v>0</v>
      </c>
      <c r="C7" s="21">
        <v>1</v>
      </c>
      <c r="D7" s="21">
        <v>1</v>
      </c>
      <c r="E7" t="s">
        <v>463</v>
      </c>
      <c r="F7" t="s">
        <v>459</v>
      </c>
      <c r="G7" t="s">
        <v>451</v>
      </c>
      <c r="H7">
        <v>134</v>
      </c>
    </row>
    <row r="8" spans="1:8" x14ac:dyDescent="0.35">
      <c r="A8" s="25">
        <v>47</v>
      </c>
      <c r="B8" s="21">
        <v>0</v>
      </c>
      <c r="C8" s="21">
        <v>1</v>
      </c>
      <c r="D8" s="2">
        <v>0</v>
      </c>
      <c r="E8" t="s">
        <v>467</v>
      </c>
      <c r="F8" s="35" t="s">
        <v>944</v>
      </c>
      <c r="G8" t="s">
        <v>469</v>
      </c>
    </row>
    <row r="9" spans="1:8" x14ac:dyDescent="0.35">
      <c r="A9" s="25">
        <v>47</v>
      </c>
      <c r="B9" s="21">
        <v>0</v>
      </c>
      <c r="C9" s="21">
        <v>1</v>
      </c>
      <c r="D9" s="2">
        <v>0</v>
      </c>
      <c r="E9" t="s">
        <v>470</v>
      </c>
      <c r="F9" s="35" t="s">
        <v>945</v>
      </c>
      <c r="G9" t="s">
        <v>469</v>
      </c>
    </row>
    <row r="10" spans="1:8" x14ac:dyDescent="0.35">
      <c r="A10" s="25">
        <v>47</v>
      </c>
      <c r="B10" s="21">
        <v>0</v>
      </c>
      <c r="C10" s="21">
        <v>1</v>
      </c>
      <c r="D10" s="2">
        <v>0</v>
      </c>
      <c r="E10" t="s">
        <v>472</v>
      </c>
      <c r="F10" s="35" t="s">
        <v>292</v>
      </c>
      <c r="G10" t="s">
        <v>469</v>
      </c>
    </row>
    <row r="11" spans="1:8" x14ac:dyDescent="0.35">
      <c r="A11" s="25">
        <v>47</v>
      </c>
      <c r="B11" s="21">
        <v>0</v>
      </c>
      <c r="C11" s="21">
        <v>1</v>
      </c>
      <c r="D11" s="2">
        <v>0</v>
      </c>
      <c r="E11" t="s">
        <v>467</v>
      </c>
      <c r="F11" t="s">
        <v>946</v>
      </c>
      <c r="G11" t="s">
        <v>469</v>
      </c>
    </row>
    <row r="12" spans="1:8" x14ac:dyDescent="0.35">
      <c r="A12" s="25">
        <v>47</v>
      </c>
      <c r="B12" s="21">
        <v>0</v>
      </c>
      <c r="C12" s="21">
        <v>1</v>
      </c>
      <c r="D12" s="2">
        <v>0</v>
      </c>
      <c r="E12" t="s">
        <v>470</v>
      </c>
      <c r="F12" t="s">
        <v>947</v>
      </c>
      <c r="G12" t="s">
        <v>469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FD566-3A19-4618-B26F-3B202721BAF9}">
  <dimension ref="A1:H382"/>
  <sheetViews>
    <sheetView workbookViewId="0">
      <pane ySplit="1" topLeftCell="A71" activePane="bottomLeft" state="frozen"/>
      <selection pane="bottomLeft" activeCell="F85" sqref="F85"/>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453125" bestFit="1" customWidth="1"/>
    <col min="6" max="6" width="36.1796875" customWidth="1"/>
    <col min="7" max="7" width="11.1796875" bestFit="1" customWidth="1"/>
    <col min="8" max="8" width="13.453125" customWidth="1"/>
  </cols>
  <sheetData>
    <row r="1" spans="1:8" s="16" customFormat="1" ht="51.75" customHeight="1" x14ac:dyDescent="0.35">
      <c r="A1" s="15" t="s">
        <v>38</v>
      </c>
      <c r="B1" s="20" t="s">
        <v>442</v>
      </c>
      <c r="C1" s="20" t="s">
        <v>443</v>
      </c>
      <c r="D1" s="20" t="s">
        <v>444</v>
      </c>
      <c r="E1" s="13" t="s">
        <v>445</v>
      </c>
      <c r="F1" s="13" t="s">
        <v>446</v>
      </c>
      <c r="G1" s="13" t="s">
        <v>447</v>
      </c>
      <c r="H1" s="13" t="s">
        <v>448</v>
      </c>
    </row>
    <row r="2" spans="1:8" x14ac:dyDescent="0.35">
      <c r="A2" s="25">
        <v>3</v>
      </c>
      <c r="B2" s="21">
        <v>0</v>
      </c>
      <c r="C2" s="21">
        <v>1</v>
      </c>
      <c r="D2" s="21">
        <v>1</v>
      </c>
      <c r="E2" t="s">
        <v>449</v>
      </c>
      <c r="F2" t="s">
        <v>479</v>
      </c>
      <c r="G2" t="s">
        <v>451</v>
      </c>
      <c r="H2">
        <v>59</v>
      </c>
    </row>
    <row r="3" spans="1:8" x14ac:dyDescent="0.35">
      <c r="A3" s="25">
        <v>3</v>
      </c>
      <c r="B3" s="21">
        <v>0</v>
      </c>
      <c r="C3" s="21">
        <v>1</v>
      </c>
      <c r="D3" s="21">
        <v>1</v>
      </c>
      <c r="E3" t="s">
        <v>449</v>
      </c>
      <c r="F3" t="s">
        <v>450</v>
      </c>
      <c r="G3" t="s">
        <v>451</v>
      </c>
      <c r="H3">
        <v>32</v>
      </c>
    </row>
    <row r="4" spans="1:8" x14ac:dyDescent="0.35">
      <c r="A4" s="25">
        <v>3</v>
      </c>
      <c r="B4" s="21">
        <v>0</v>
      </c>
      <c r="C4" s="21">
        <v>1</v>
      </c>
      <c r="D4" s="21">
        <v>1</v>
      </c>
      <c r="E4" t="s">
        <v>449</v>
      </c>
      <c r="F4" t="s">
        <v>452</v>
      </c>
      <c r="G4" t="s">
        <v>451</v>
      </c>
      <c r="H4">
        <v>27</v>
      </c>
    </row>
    <row r="5" spans="1:8" x14ac:dyDescent="0.35">
      <c r="A5" s="25">
        <v>3</v>
      </c>
      <c r="B5" s="21">
        <v>0</v>
      </c>
      <c r="C5" s="21">
        <v>1</v>
      </c>
      <c r="D5" s="21">
        <v>1</v>
      </c>
      <c r="E5" t="s">
        <v>449</v>
      </c>
      <c r="F5" t="s">
        <v>453</v>
      </c>
      <c r="G5" t="s">
        <v>451</v>
      </c>
      <c r="H5">
        <v>14</v>
      </c>
    </row>
    <row r="6" spans="1:8" x14ac:dyDescent="0.35">
      <c r="A6" s="25">
        <v>3</v>
      </c>
      <c r="B6" s="21">
        <v>0</v>
      </c>
      <c r="C6" s="21">
        <v>1</v>
      </c>
      <c r="D6" s="21">
        <v>1</v>
      </c>
      <c r="E6" t="s">
        <v>449</v>
      </c>
      <c r="F6" t="s">
        <v>454</v>
      </c>
      <c r="G6" t="s">
        <v>451</v>
      </c>
      <c r="H6">
        <v>1</v>
      </c>
    </row>
    <row r="7" spans="1:8" x14ac:dyDescent="0.35">
      <c r="A7" s="25">
        <v>3</v>
      </c>
      <c r="B7" s="21">
        <v>0</v>
      </c>
      <c r="C7" s="21">
        <v>1</v>
      </c>
      <c r="D7" s="21">
        <v>1</v>
      </c>
      <c r="E7" t="s">
        <v>449</v>
      </c>
      <c r="F7" t="s">
        <v>486</v>
      </c>
      <c r="G7" t="s">
        <v>451</v>
      </c>
      <c r="H7">
        <v>1</v>
      </c>
    </row>
    <row r="8" spans="1:8" x14ac:dyDescent="0.35">
      <c r="A8" s="25">
        <v>3</v>
      </c>
      <c r="B8" s="21">
        <v>0</v>
      </c>
      <c r="C8" s="21">
        <v>1</v>
      </c>
      <c r="D8" s="21">
        <v>1</v>
      </c>
      <c r="E8" t="s">
        <v>449</v>
      </c>
      <c r="F8" t="s">
        <v>480</v>
      </c>
      <c r="G8" t="s">
        <v>451</v>
      </c>
      <c r="H8">
        <v>13</v>
      </c>
    </row>
    <row r="9" spans="1:8" x14ac:dyDescent="0.35">
      <c r="A9" s="25">
        <v>3</v>
      </c>
      <c r="B9" s="21">
        <v>0</v>
      </c>
      <c r="C9" s="21">
        <v>1</v>
      </c>
      <c r="D9" s="21">
        <v>1</v>
      </c>
      <c r="E9" t="s">
        <v>456</v>
      </c>
      <c r="F9" t="s">
        <v>487</v>
      </c>
      <c r="G9" t="s">
        <v>451</v>
      </c>
      <c r="H9">
        <v>147</v>
      </c>
    </row>
    <row r="10" spans="1:8" x14ac:dyDescent="0.35">
      <c r="A10" s="25">
        <v>3</v>
      </c>
      <c r="B10" s="21">
        <v>0</v>
      </c>
      <c r="C10" s="21">
        <v>1</v>
      </c>
      <c r="D10" s="21">
        <v>1</v>
      </c>
      <c r="E10" t="s">
        <v>458</v>
      </c>
      <c r="F10" t="s">
        <v>459</v>
      </c>
      <c r="G10" t="s">
        <v>451</v>
      </c>
      <c r="H10">
        <v>147</v>
      </c>
    </row>
    <row r="11" spans="1:8" x14ac:dyDescent="0.35">
      <c r="A11" s="25">
        <v>3</v>
      </c>
      <c r="B11" s="21">
        <v>0</v>
      </c>
      <c r="C11" s="21">
        <v>1</v>
      </c>
      <c r="D11" s="21">
        <v>1</v>
      </c>
      <c r="E11" t="s">
        <v>460</v>
      </c>
      <c r="F11" t="s">
        <v>459</v>
      </c>
      <c r="G11" t="s">
        <v>451</v>
      </c>
      <c r="H11">
        <v>147</v>
      </c>
    </row>
    <row r="12" spans="1:8" x14ac:dyDescent="0.35">
      <c r="A12" s="25">
        <v>3</v>
      </c>
      <c r="B12" s="21">
        <v>0</v>
      </c>
      <c r="C12" s="21">
        <v>1</v>
      </c>
      <c r="D12" s="21">
        <v>1</v>
      </c>
      <c r="E12" t="s">
        <v>461</v>
      </c>
      <c r="F12" s="5" t="s">
        <v>462</v>
      </c>
      <c r="G12" t="s">
        <v>451</v>
      </c>
      <c r="H12">
        <v>147</v>
      </c>
    </row>
    <row r="13" spans="1:8" x14ac:dyDescent="0.35">
      <c r="A13" s="25">
        <v>3</v>
      </c>
      <c r="B13" s="21">
        <v>0</v>
      </c>
      <c r="C13" s="21">
        <v>1</v>
      </c>
      <c r="D13" s="21">
        <v>1</v>
      </c>
      <c r="E13" t="s">
        <v>463</v>
      </c>
      <c r="F13" t="s">
        <v>464</v>
      </c>
      <c r="G13" t="s">
        <v>451</v>
      </c>
      <c r="H13">
        <v>67</v>
      </c>
    </row>
    <row r="14" spans="1:8" x14ac:dyDescent="0.35">
      <c r="A14" s="25">
        <v>3</v>
      </c>
      <c r="B14" s="21">
        <v>0</v>
      </c>
      <c r="C14" s="21">
        <v>1</v>
      </c>
      <c r="D14" s="21">
        <v>1</v>
      </c>
      <c r="E14" t="s">
        <v>463</v>
      </c>
      <c r="F14" t="s">
        <v>465</v>
      </c>
      <c r="G14" t="s">
        <v>451</v>
      </c>
      <c r="H14">
        <v>77</v>
      </c>
    </row>
    <row r="15" spans="1:8" x14ac:dyDescent="0.35">
      <c r="A15" s="25">
        <v>3</v>
      </c>
      <c r="B15" s="21">
        <v>0</v>
      </c>
      <c r="C15" s="21">
        <v>1</v>
      </c>
      <c r="D15" s="21">
        <v>1</v>
      </c>
      <c r="E15" t="s">
        <v>463</v>
      </c>
      <c r="F15" t="s">
        <v>482</v>
      </c>
      <c r="G15" t="s">
        <v>451</v>
      </c>
      <c r="H15">
        <v>3</v>
      </c>
    </row>
    <row r="16" spans="1:8" x14ac:dyDescent="0.35">
      <c r="A16" s="25">
        <v>3</v>
      </c>
      <c r="B16" s="21">
        <v>0</v>
      </c>
      <c r="C16" s="21">
        <v>1</v>
      </c>
      <c r="D16" s="21">
        <v>1</v>
      </c>
      <c r="E16" t="s">
        <v>466</v>
      </c>
      <c r="F16" t="s">
        <v>488</v>
      </c>
      <c r="G16" t="s">
        <v>451</v>
      </c>
      <c r="H16">
        <v>20</v>
      </c>
    </row>
    <row r="17" spans="1:8" x14ac:dyDescent="0.35">
      <c r="A17" s="25">
        <v>3</v>
      </c>
      <c r="B17" s="21">
        <v>0</v>
      </c>
      <c r="C17" s="21">
        <v>1</v>
      </c>
      <c r="D17" s="21">
        <v>1</v>
      </c>
      <c r="E17" t="s">
        <v>466</v>
      </c>
      <c r="F17" t="s">
        <v>459</v>
      </c>
      <c r="G17" t="s">
        <v>451</v>
      </c>
      <c r="H17">
        <v>9</v>
      </c>
    </row>
    <row r="18" spans="1:8" x14ac:dyDescent="0.35">
      <c r="A18" s="25">
        <v>3</v>
      </c>
      <c r="B18" s="21">
        <v>0</v>
      </c>
      <c r="C18" s="21">
        <v>1</v>
      </c>
      <c r="D18" s="21">
        <v>1</v>
      </c>
      <c r="E18" t="s">
        <v>466</v>
      </c>
      <c r="F18" t="s">
        <v>489</v>
      </c>
      <c r="G18" t="s">
        <v>451</v>
      </c>
      <c r="H18">
        <v>9</v>
      </c>
    </row>
    <row r="19" spans="1:8" x14ac:dyDescent="0.35">
      <c r="A19" s="25">
        <v>3</v>
      </c>
      <c r="B19" s="21">
        <v>0</v>
      </c>
      <c r="C19" s="21">
        <v>1</v>
      </c>
      <c r="D19" s="21">
        <v>1</v>
      </c>
      <c r="E19" t="s">
        <v>466</v>
      </c>
      <c r="F19" t="s">
        <v>490</v>
      </c>
      <c r="G19" t="s">
        <v>451</v>
      </c>
      <c r="H19">
        <v>9</v>
      </c>
    </row>
    <row r="20" spans="1:8" x14ac:dyDescent="0.35">
      <c r="A20" s="25">
        <v>3</v>
      </c>
      <c r="B20" s="21">
        <v>0</v>
      </c>
      <c r="C20" s="21">
        <v>1</v>
      </c>
      <c r="D20" s="21">
        <v>1</v>
      </c>
      <c r="E20" t="s">
        <v>466</v>
      </c>
      <c r="F20" t="s">
        <v>491</v>
      </c>
      <c r="G20" t="s">
        <v>451</v>
      </c>
      <c r="H20">
        <v>8</v>
      </c>
    </row>
    <row r="21" spans="1:8" x14ac:dyDescent="0.35">
      <c r="A21" s="25">
        <v>3</v>
      </c>
      <c r="B21" s="21">
        <v>0</v>
      </c>
      <c r="C21" s="21">
        <v>1</v>
      </c>
      <c r="D21" s="21">
        <v>1</v>
      </c>
      <c r="E21" t="s">
        <v>466</v>
      </c>
      <c r="F21" t="s">
        <v>492</v>
      </c>
      <c r="G21" t="s">
        <v>451</v>
      </c>
      <c r="H21">
        <v>6</v>
      </c>
    </row>
    <row r="22" spans="1:8" x14ac:dyDescent="0.35">
      <c r="A22" s="25">
        <v>3</v>
      </c>
      <c r="B22" s="21">
        <v>0</v>
      </c>
      <c r="C22" s="21">
        <v>1</v>
      </c>
      <c r="D22" s="21">
        <v>1</v>
      </c>
      <c r="E22" t="s">
        <v>466</v>
      </c>
      <c r="F22" t="s">
        <v>493</v>
      </c>
      <c r="G22" t="s">
        <v>451</v>
      </c>
      <c r="H22">
        <v>6</v>
      </c>
    </row>
    <row r="23" spans="1:8" x14ac:dyDescent="0.35">
      <c r="A23" s="25">
        <v>3</v>
      </c>
      <c r="B23" s="21">
        <v>0</v>
      </c>
      <c r="C23" s="21">
        <v>1</v>
      </c>
      <c r="D23" s="21">
        <v>1</v>
      </c>
      <c r="E23" t="s">
        <v>466</v>
      </c>
      <c r="F23" t="s">
        <v>494</v>
      </c>
      <c r="G23" t="s">
        <v>451</v>
      </c>
      <c r="H23">
        <v>4</v>
      </c>
    </row>
    <row r="24" spans="1:8" x14ac:dyDescent="0.35">
      <c r="A24" s="25">
        <v>3</v>
      </c>
      <c r="B24" s="21">
        <v>0</v>
      </c>
      <c r="C24" s="21">
        <v>1</v>
      </c>
      <c r="D24" s="21">
        <v>1</v>
      </c>
      <c r="E24" t="s">
        <v>466</v>
      </c>
      <c r="F24" t="s">
        <v>495</v>
      </c>
      <c r="G24" t="s">
        <v>451</v>
      </c>
      <c r="H24">
        <v>4</v>
      </c>
    </row>
    <row r="25" spans="1:8" x14ac:dyDescent="0.35">
      <c r="A25" s="25">
        <v>3</v>
      </c>
      <c r="B25" s="21">
        <v>0</v>
      </c>
      <c r="C25" s="21">
        <v>1</v>
      </c>
      <c r="D25" s="21">
        <v>1</v>
      </c>
      <c r="E25" t="s">
        <v>466</v>
      </c>
      <c r="F25" t="s">
        <v>496</v>
      </c>
      <c r="G25" t="s">
        <v>451</v>
      </c>
      <c r="H25">
        <v>3</v>
      </c>
    </row>
    <row r="26" spans="1:8" x14ac:dyDescent="0.35">
      <c r="A26" s="25">
        <v>3</v>
      </c>
      <c r="B26" s="21">
        <v>0</v>
      </c>
      <c r="C26" s="21">
        <v>1</v>
      </c>
      <c r="D26" s="21">
        <v>1</v>
      </c>
      <c r="E26" t="s">
        <v>466</v>
      </c>
      <c r="F26" t="s">
        <v>497</v>
      </c>
      <c r="G26" t="s">
        <v>451</v>
      </c>
      <c r="H26">
        <v>3</v>
      </c>
    </row>
    <row r="27" spans="1:8" x14ac:dyDescent="0.35">
      <c r="A27" s="25">
        <v>3</v>
      </c>
      <c r="B27" s="21">
        <v>0</v>
      </c>
      <c r="C27" s="21">
        <v>1</v>
      </c>
      <c r="D27" s="21">
        <v>1</v>
      </c>
      <c r="E27" t="s">
        <v>466</v>
      </c>
      <c r="F27" t="s">
        <v>498</v>
      </c>
      <c r="G27" t="s">
        <v>451</v>
      </c>
      <c r="H27">
        <v>2</v>
      </c>
    </row>
    <row r="28" spans="1:8" x14ac:dyDescent="0.35">
      <c r="A28" s="25">
        <v>3</v>
      </c>
      <c r="B28" s="21">
        <v>0</v>
      </c>
      <c r="C28" s="21">
        <v>1</v>
      </c>
      <c r="D28" s="21">
        <v>1</v>
      </c>
      <c r="E28" t="s">
        <v>466</v>
      </c>
      <c r="F28" t="s">
        <v>499</v>
      </c>
      <c r="G28" t="s">
        <v>451</v>
      </c>
      <c r="H28">
        <v>2</v>
      </c>
    </row>
    <row r="29" spans="1:8" x14ac:dyDescent="0.35">
      <c r="A29" s="25">
        <v>3</v>
      </c>
      <c r="B29" s="21">
        <v>0</v>
      </c>
      <c r="C29" s="21">
        <v>1</v>
      </c>
      <c r="D29" s="21">
        <v>1</v>
      </c>
      <c r="E29" t="s">
        <v>466</v>
      </c>
      <c r="F29" t="s">
        <v>500</v>
      </c>
      <c r="G29" t="s">
        <v>451</v>
      </c>
      <c r="H29">
        <v>2</v>
      </c>
    </row>
    <row r="30" spans="1:8" x14ac:dyDescent="0.35">
      <c r="A30" s="25">
        <v>3</v>
      </c>
      <c r="B30" s="21">
        <v>0</v>
      </c>
      <c r="C30" s="21">
        <v>1</v>
      </c>
      <c r="D30" s="21">
        <v>1</v>
      </c>
      <c r="E30" t="s">
        <v>466</v>
      </c>
      <c r="F30" t="s">
        <v>501</v>
      </c>
      <c r="G30" t="s">
        <v>451</v>
      </c>
      <c r="H30">
        <v>2</v>
      </c>
    </row>
    <row r="31" spans="1:8" x14ac:dyDescent="0.35">
      <c r="A31" s="25">
        <v>3</v>
      </c>
      <c r="B31" s="21">
        <v>0</v>
      </c>
      <c r="C31" s="21">
        <v>1</v>
      </c>
      <c r="D31" s="21">
        <v>1</v>
      </c>
      <c r="E31" t="s">
        <v>466</v>
      </c>
      <c r="F31" t="s">
        <v>502</v>
      </c>
      <c r="G31" t="s">
        <v>451</v>
      </c>
      <c r="H31">
        <v>2</v>
      </c>
    </row>
    <row r="32" spans="1:8" x14ac:dyDescent="0.35">
      <c r="A32" s="25">
        <v>3</v>
      </c>
      <c r="B32" s="21">
        <v>0</v>
      </c>
      <c r="C32" s="21">
        <v>1</v>
      </c>
      <c r="D32" s="21">
        <v>1</v>
      </c>
      <c r="E32" t="s">
        <v>466</v>
      </c>
      <c r="F32" t="s">
        <v>503</v>
      </c>
      <c r="G32" t="s">
        <v>451</v>
      </c>
      <c r="H32">
        <v>2</v>
      </c>
    </row>
    <row r="33" spans="1:8" x14ac:dyDescent="0.35">
      <c r="A33" s="25">
        <v>3</v>
      </c>
      <c r="B33" s="21">
        <v>0</v>
      </c>
      <c r="C33" s="21">
        <v>1</v>
      </c>
      <c r="D33" s="21">
        <v>1</v>
      </c>
      <c r="E33" t="s">
        <v>466</v>
      </c>
      <c r="F33" t="s">
        <v>504</v>
      </c>
      <c r="G33" t="s">
        <v>451</v>
      </c>
      <c r="H33">
        <v>2</v>
      </c>
    </row>
    <row r="34" spans="1:8" x14ac:dyDescent="0.35">
      <c r="A34" s="25">
        <v>3</v>
      </c>
      <c r="B34" s="21">
        <v>0</v>
      </c>
      <c r="C34" s="21">
        <v>1</v>
      </c>
      <c r="D34" s="21">
        <v>1</v>
      </c>
      <c r="E34" t="s">
        <v>466</v>
      </c>
      <c r="F34" t="s">
        <v>505</v>
      </c>
      <c r="G34" t="s">
        <v>451</v>
      </c>
      <c r="H34">
        <v>2</v>
      </c>
    </row>
    <row r="35" spans="1:8" x14ac:dyDescent="0.35">
      <c r="A35" s="25">
        <v>3</v>
      </c>
      <c r="B35" s="21">
        <v>0</v>
      </c>
      <c r="C35" s="21">
        <v>1</v>
      </c>
      <c r="D35" s="21">
        <v>1</v>
      </c>
      <c r="E35" t="s">
        <v>466</v>
      </c>
      <c r="F35" t="s">
        <v>506</v>
      </c>
      <c r="G35" t="s">
        <v>451</v>
      </c>
      <c r="H35">
        <v>2</v>
      </c>
    </row>
    <row r="36" spans="1:8" x14ac:dyDescent="0.35">
      <c r="A36" s="25">
        <v>3</v>
      </c>
      <c r="B36" s="21">
        <v>0</v>
      </c>
      <c r="C36" s="21">
        <v>1</v>
      </c>
      <c r="D36" s="21">
        <v>1</v>
      </c>
      <c r="E36" t="s">
        <v>466</v>
      </c>
      <c r="F36" t="s">
        <v>507</v>
      </c>
      <c r="G36" t="s">
        <v>451</v>
      </c>
      <c r="H36">
        <v>2</v>
      </c>
    </row>
    <row r="37" spans="1:8" x14ac:dyDescent="0.35">
      <c r="A37" s="25">
        <v>3</v>
      </c>
      <c r="B37" s="21">
        <v>0</v>
      </c>
      <c r="C37" s="21">
        <v>1</v>
      </c>
      <c r="D37" s="21">
        <v>1</v>
      </c>
      <c r="E37" t="s">
        <v>466</v>
      </c>
      <c r="F37" t="s">
        <v>508</v>
      </c>
      <c r="G37" t="s">
        <v>451</v>
      </c>
      <c r="H37">
        <v>1</v>
      </c>
    </row>
    <row r="38" spans="1:8" x14ac:dyDescent="0.35">
      <c r="A38" s="25">
        <v>3</v>
      </c>
      <c r="B38" s="21">
        <v>0</v>
      </c>
      <c r="C38" s="21">
        <v>1</v>
      </c>
      <c r="D38" s="21">
        <v>1</v>
      </c>
      <c r="E38" t="s">
        <v>466</v>
      </c>
      <c r="F38" t="s">
        <v>509</v>
      </c>
      <c r="G38" t="s">
        <v>451</v>
      </c>
      <c r="H38">
        <v>1</v>
      </c>
    </row>
    <row r="39" spans="1:8" x14ac:dyDescent="0.35">
      <c r="A39" s="25">
        <v>3</v>
      </c>
      <c r="B39" s="21">
        <v>0</v>
      </c>
      <c r="C39" s="21">
        <v>1</v>
      </c>
      <c r="D39" s="21">
        <v>1</v>
      </c>
      <c r="E39" t="s">
        <v>466</v>
      </c>
      <c r="F39" t="s">
        <v>510</v>
      </c>
      <c r="G39" t="s">
        <v>451</v>
      </c>
      <c r="H39">
        <v>1</v>
      </c>
    </row>
    <row r="40" spans="1:8" x14ac:dyDescent="0.35">
      <c r="A40" s="25">
        <v>3</v>
      </c>
      <c r="B40" s="21">
        <v>0</v>
      </c>
      <c r="C40" s="21">
        <v>1</v>
      </c>
      <c r="D40" s="21">
        <v>1</v>
      </c>
      <c r="E40" t="s">
        <v>466</v>
      </c>
      <c r="F40" t="s">
        <v>511</v>
      </c>
      <c r="G40" t="s">
        <v>451</v>
      </c>
      <c r="H40">
        <v>1</v>
      </c>
    </row>
    <row r="41" spans="1:8" x14ac:dyDescent="0.35">
      <c r="A41" s="25">
        <v>3</v>
      </c>
      <c r="B41" s="21">
        <v>0</v>
      </c>
      <c r="C41" s="21">
        <v>1</v>
      </c>
      <c r="D41" s="21">
        <v>1</v>
      </c>
      <c r="E41" t="s">
        <v>466</v>
      </c>
      <c r="F41" t="s">
        <v>512</v>
      </c>
      <c r="G41" t="s">
        <v>451</v>
      </c>
      <c r="H41">
        <v>1</v>
      </c>
    </row>
    <row r="42" spans="1:8" x14ac:dyDescent="0.35">
      <c r="A42" s="25">
        <v>3</v>
      </c>
      <c r="B42" s="21">
        <v>0</v>
      </c>
      <c r="C42" s="21">
        <v>1</v>
      </c>
      <c r="D42" s="21">
        <v>1</v>
      </c>
      <c r="E42" t="s">
        <v>466</v>
      </c>
      <c r="F42" t="s">
        <v>513</v>
      </c>
      <c r="G42" t="s">
        <v>451</v>
      </c>
      <c r="H42">
        <v>1</v>
      </c>
    </row>
    <row r="43" spans="1:8" x14ac:dyDescent="0.35">
      <c r="A43" s="25">
        <v>3</v>
      </c>
      <c r="B43" s="21">
        <v>0</v>
      </c>
      <c r="C43" s="21">
        <v>1</v>
      </c>
      <c r="D43" s="21">
        <v>1</v>
      </c>
      <c r="E43" t="s">
        <v>466</v>
      </c>
      <c r="F43" t="s">
        <v>514</v>
      </c>
      <c r="G43" t="s">
        <v>451</v>
      </c>
      <c r="H43">
        <v>1</v>
      </c>
    </row>
    <row r="44" spans="1:8" x14ac:dyDescent="0.35">
      <c r="A44" s="25">
        <v>3</v>
      </c>
      <c r="B44" s="21">
        <v>0</v>
      </c>
      <c r="C44" s="21">
        <v>1</v>
      </c>
      <c r="D44" s="21">
        <v>1</v>
      </c>
      <c r="E44" t="s">
        <v>466</v>
      </c>
      <c r="F44" t="s">
        <v>515</v>
      </c>
      <c r="G44" t="s">
        <v>451</v>
      </c>
      <c r="H44">
        <v>1</v>
      </c>
    </row>
    <row r="45" spans="1:8" x14ac:dyDescent="0.35">
      <c r="A45" s="25">
        <v>3</v>
      </c>
      <c r="B45" s="21">
        <v>0</v>
      </c>
      <c r="C45" s="21">
        <v>1</v>
      </c>
      <c r="D45" s="21">
        <v>1</v>
      </c>
      <c r="E45" t="s">
        <v>466</v>
      </c>
      <c r="F45" t="s">
        <v>516</v>
      </c>
      <c r="G45" t="s">
        <v>451</v>
      </c>
      <c r="H45">
        <v>1</v>
      </c>
    </row>
    <row r="46" spans="1:8" x14ac:dyDescent="0.35">
      <c r="A46" s="25">
        <v>3</v>
      </c>
      <c r="B46" s="21">
        <v>0</v>
      </c>
      <c r="C46" s="21">
        <v>1</v>
      </c>
      <c r="D46" s="21">
        <v>1</v>
      </c>
      <c r="E46" t="s">
        <v>466</v>
      </c>
      <c r="F46" t="s">
        <v>517</v>
      </c>
      <c r="G46" t="s">
        <v>451</v>
      </c>
      <c r="H46">
        <v>1</v>
      </c>
    </row>
    <row r="47" spans="1:8" x14ac:dyDescent="0.35">
      <c r="A47" s="25">
        <v>3</v>
      </c>
      <c r="B47" s="21">
        <v>0</v>
      </c>
      <c r="C47" s="21">
        <v>1</v>
      </c>
      <c r="D47" s="21">
        <v>1</v>
      </c>
      <c r="E47" t="s">
        <v>466</v>
      </c>
      <c r="F47" t="s">
        <v>518</v>
      </c>
      <c r="G47" t="s">
        <v>451</v>
      </c>
      <c r="H47">
        <v>1</v>
      </c>
    </row>
    <row r="48" spans="1:8" x14ac:dyDescent="0.35">
      <c r="A48" s="25">
        <v>3</v>
      </c>
      <c r="B48" s="21">
        <v>0</v>
      </c>
      <c r="C48" s="21">
        <v>1</v>
      </c>
      <c r="D48" s="21">
        <v>1</v>
      </c>
      <c r="E48" t="s">
        <v>466</v>
      </c>
      <c r="F48" t="s">
        <v>519</v>
      </c>
      <c r="G48" t="s">
        <v>451</v>
      </c>
      <c r="H48">
        <v>1</v>
      </c>
    </row>
    <row r="49" spans="1:8" x14ac:dyDescent="0.35">
      <c r="A49" s="25">
        <v>3</v>
      </c>
      <c r="B49" s="21">
        <v>0</v>
      </c>
      <c r="C49" s="21">
        <v>1</v>
      </c>
      <c r="D49" s="21">
        <v>1</v>
      </c>
      <c r="E49" t="s">
        <v>466</v>
      </c>
      <c r="F49" t="s">
        <v>520</v>
      </c>
      <c r="G49" t="s">
        <v>451</v>
      </c>
      <c r="H49">
        <v>1</v>
      </c>
    </row>
    <row r="50" spans="1:8" x14ac:dyDescent="0.35">
      <c r="A50" s="25">
        <v>3</v>
      </c>
      <c r="B50" s="21">
        <v>0</v>
      </c>
      <c r="C50" s="21">
        <v>1</v>
      </c>
      <c r="D50" s="21">
        <v>1</v>
      </c>
      <c r="E50" t="s">
        <v>466</v>
      </c>
      <c r="F50" t="s">
        <v>521</v>
      </c>
      <c r="G50" t="s">
        <v>451</v>
      </c>
      <c r="H50">
        <v>1</v>
      </c>
    </row>
    <row r="51" spans="1:8" x14ac:dyDescent="0.35">
      <c r="A51" s="25">
        <v>3</v>
      </c>
      <c r="B51" s="21">
        <v>0</v>
      </c>
      <c r="C51" s="21">
        <v>1</v>
      </c>
      <c r="D51" s="21">
        <v>1</v>
      </c>
      <c r="E51" t="s">
        <v>466</v>
      </c>
      <c r="F51" t="s">
        <v>522</v>
      </c>
      <c r="G51" t="s">
        <v>451</v>
      </c>
      <c r="H51">
        <v>1</v>
      </c>
    </row>
    <row r="52" spans="1:8" x14ac:dyDescent="0.35">
      <c r="A52" s="25">
        <v>3</v>
      </c>
      <c r="B52" s="21">
        <v>0</v>
      </c>
      <c r="C52" s="21">
        <v>1</v>
      </c>
      <c r="D52" s="21">
        <v>1</v>
      </c>
      <c r="E52" t="s">
        <v>466</v>
      </c>
      <c r="F52" t="s">
        <v>523</v>
      </c>
      <c r="G52" t="s">
        <v>451</v>
      </c>
      <c r="H52">
        <v>1</v>
      </c>
    </row>
    <row r="53" spans="1:8" x14ac:dyDescent="0.35">
      <c r="A53" s="25">
        <v>3</v>
      </c>
      <c r="B53" s="21">
        <v>0</v>
      </c>
      <c r="C53" s="21">
        <v>1</v>
      </c>
      <c r="D53" s="21">
        <v>1</v>
      </c>
      <c r="E53" t="s">
        <v>466</v>
      </c>
      <c r="F53" t="s">
        <v>524</v>
      </c>
      <c r="G53" t="s">
        <v>451</v>
      </c>
      <c r="H53">
        <v>1</v>
      </c>
    </row>
    <row r="54" spans="1:8" x14ac:dyDescent="0.35">
      <c r="A54" s="25">
        <v>3</v>
      </c>
      <c r="B54" s="21">
        <v>0</v>
      </c>
      <c r="C54" s="21">
        <v>1</v>
      </c>
      <c r="D54" s="21">
        <v>1</v>
      </c>
      <c r="E54" t="s">
        <v>466</v>
      </c>
      <c r="F54" t="s">
        <v>525</v>
      </c>
      <c r="G54" t="s">
        <v>451</v>
      </c>
      <c r="H54">
        <v>1</v>
      </c>
    </row>
    <row r="55" spans="1:8" x14ac:dyDescent="0.35">
      <c r="A55" s="25">
        <v>3</v>
      </c>
      <c r="B55" s="21">
        <v>0</v>
      </c>
      <c r="C55" s="21">
        <v>1</v>
      </c>
      <c r="D55" s="21">
        <v>1</v>
      </c>
      <c r="E55" t="s">
        <v>466</v>
      </c>
      <c r="F55" t="s">
        <v>526</v>
      </c>
      <c r="G55" t="s">
        <v>451</v>
      </c>
      <c r="H55">
        <v>1</v>
      </c>
    </row>
    <row r="56" spans="1:8" x14ac:dyDescent="0.35">
      <c r="A56" s="25">
        <v>3</v>
      </c>
      <c r="B56" s="21">
        <v>0</v>
      </c>
      <c r="C56" s="21">
        <v>1</v>
      </c>
      <c r="D56" s="21">
        <v>1</v>
      </c>
      <c r="E56" t="s">
        <v>466</v>
      </c>
      <c r="F56" t="s">
        <v>527</v>
      </c>
      <c r="G56" t="s">
        <v>451</v>
      </c>
      <c r="H56">
        <v>1</v>
      </c>
    </row>
    <row r="57" spans="1:8" x14ac:dyDescent="0.35">
      <c r="A57" s="25">
        <v>3</v>
      </c>
      <c r="B57" s="21">
        <v>0</v>
      </c>
      <c r="C57" s="21">
        <v>1</v>
      </c>
      <c r="D57" s="21">
        <v>1</v>
      </c>
      <c r="E57" t="s">
        <v>466</v>
      </c>
      <c r="F57" t="s">
        <v>528</v>
      </c>
      <c r="G57" t="s">
        <v>451</v>
      </c>
      <c r="H57">
        <v>1</v>
      </c>
    </row>
    <row r="58" spans="1:8" x14ac:dyDescent="0.35">
      <c r="A58" s="25">
        <v>3</v>
      </c>
      <c r="B58" s="21">
        <v>0</v>
      </c>
      <c r="C58" s="21">
        <v>1</v>
      </c>
      <c r="D58" s="21">
        <v>1</v>
      </c>
      <c r="E58" t="s">
        <v>466</v>
      </c>
      <c r="F58" t="s">
        <v>529</v>
      </c>
      <c r="G58" t="s">
        <v>451</v>
      </c>
      <c r="H58">
        <v>1</v>
      </c>
    </row>
    <row r="59" spans="1:8" x14ac:dyDescent="0.35">
      <c r="A59" s="25">
        <v>3</v>
      </c>
      <c r="B59" s="21">
        <v>0</v>
      </c>
      <c r="C59" s="21">
        <v>1</v>
      </c>
      <c r="D59" s="21">
        <v>1</v>
      </c>
      <c r="E59" t="s">
        <v>466</v>
      </c>
      <c r="F59" t="s">
        <v>530</v>
      </c>
      <c r="G59" t="s">
        <v>451</v>
      </c>
      <c r="H59">
        <v>1</v>
      </c>
    </row>
    <row r="60" spans="1:8" x14ac:dyDescent="0.35">
      <c r="A60" s="25">
        <v>3</v>
      </c>
      <c r="B60" s="21">
        <v>0</v>
      </c>
      <c r="C60" s="21">
        <v>1</v>
      </c>
      <c r="D60" s="21">
        <v>1</v>
      </c>
      <c r="E60" t="s">
        <v>466</v>
      </c>
      <c r="F60" t="s">
        <v>531</v>
      </c>
      <c r="G60" t="s">
        <v>451</v>
      </c>
      <c r="H60">
        <v>1</v>
      </c>
    </row>
    <row r="61" spans="1:8" x14ac:dyDescent="0.35">
      <c r="A61" s="25">
        <v>3</v>
      </c>
      <c r="B61" s="21">
        <v>0</v>
      </c>
      <c r="C61" s="21">
        <v>1</v>
      </c>
      <c r="D61" s="21">
        <v>1</v>
      </c>
      <c r="E61" t="s">
        <v>466</v>
      </c>
      <c r="F61" t="s">
        <v>532</v>
      </c>
      <c r="G61" t="s">
        <v>451</v>
      </c>
      <c r="H61">
        <v>1</v>
      </c>
    </row>
    <row r="62" spans="1:8" x14ac:dyDescent="0.35">
      <c r="A62" s="25">
        <v>3</v>
      </c>
      <c r="B62" s="21">
        <v>0</v>
      </c>
      <c r="C62" s="21">
        <v>1</v>
      </c>
      <c r="D62" s="21">
        <v>1</v>
      </c>
      <c r="E62" t="s">
        <v>466</v>
      </c>
      <c r="F62" t="s">
        <v>533</v>
      </c>
      <c r="G62" t="s">
        <v>451</v>
      </c>
      <c r="H62">
        <v>1</v>
      </c>
    </row>
    <row r="63" spans="1:8" x14ac:dyDescent="0.35">
      <c r="A63" s="25">
        <v>3</v>
      </c>
      <c r="B63" s="21">
        <v>0</v>
      </c>
      <c r="C63" s="21">
        <v>1</v>
      </c>
      <c r="D63" s="21">
        <v>1</v>
      </c>
      <c r="E63" t="s">
        <v>466</v>
      </c>
      <c r="F63" t="s">
        <v>534</v>
      </c>
      <c r="G63" t="s">
        <v>451</v>
      </c>
      <c r="H63">
        <v>1</v>
      </c>
    </row>
    <row r="64" spans="1:8" x14ac:dyDescent="0.35">
      <c r="A64" s="25">
        <v>3</v>
      </c>
      <c r="B64" s="21">
        <v>0</v>
      </c>
      <c r="C64" s="21">
        <v>1</v>
      </c>
      <c r="D64" s="21">
        <v>1</v>
      </c>
      <c r="E64" t="s">
        <v>466</v>
      </c>
      <c r="F64" t="s">
        <v>535</v>
      </c>
      <c r="G64" t="s">
        <v>451</v>
      </c>
      <c r="H64">
        <v>1</v>
      </c>
    </row>
    <row r="65" spans="1:8" x14ac:dyDescent="0.35">
      <c r="A65" s="25">
        <v>3</v>
      </c>
      <c r="B65" s="21">
        <v>0</v>
      </c>
      <c r="C65" s="21">
        <v>1</v>
      </c>
      <c r="D65" s="21">
        <v>1</v>
      </c>
      <c r="E65" t="s">
        <v>466</v>
      </c>
      <c r="F65" t="s">
        <v>536</v>
      </c>
      <c r="G65" t="s">
        <v>451</v>
      </c>
      <c r="H65">
        <v>1</v>
      </c>
    </row>
    <row r="66" spans="1:8" x14ac:dyDescent="0.35">
      <c r="A66" s="25">
        <v>3</v>
      </c>
      <c r="B66" s="21">
        <v>0</v>
      </c>
      <c r="C66" s="21">
        <v>1</v>
      </c>
      <c r="D66" s="21">
        <v>1</v>
      </c>
      <c r="E66" t="s">
        <v>466</v>
      </c>
      <c r="F66" t="s">
        <v>537</v>
      </c>
      <c r="G66" t="s">
        <v>451</v>
      </c>
      <c r="H66">
        <v>1</v>
      </c>
    </row>
    <row r="67" spans="1:8" x14ac:dyDescent="0.35">
      <c r="A67" s="25">
        <v>3</v>
      </c>
      <c r="B67" s="21">
        <v>0</v>
      </c>
      <c r="C67" s="21">
        <v>1</v>
      </c>
      <c r="D67" s="21">
        <v>1</v>
      </c>
      <c r="E67" t="s">
        <v>466</v>
      </c>
      <c r="F67" t="s">
        <v>538</v>
      </c>
      <c r="G67" t="s">
        <v>451</v>
      </c>
      <c r="H67">
        <v>1</v>
      </c>
    </row>
    <row r="68" spans="1:8" x14ac:dyDescent="0.35">
      <c r="A68" s="25">
        <v>3</v>
      </c>
      <c r="B68" s="21">
        <v>0</v>
      </c>
      <c r="C68" s="21">
        <v>1</v>
      </c>
      <c r="D68" s="21">
        <v>1</v>
      </c>
      <c r="E68" t="s">
        <v>466</v>
      </c>
      <c r="F68" t="s">
        <v>539</v>
      </c>
      <c r="G68" t="s">
        <v>451</v>
      </c>
      <c r="H68">
        <v>1</v>
      </c>
    </row>
    <row r="69" spans="1:8" x14ac:dyDescent="0.35">
      <c r="A69" s="25">
        <v>3</v>
      </c>
      <c r="B69" s="21">
        <v>0</v>
      </c>
      <c r="C69" s="21">
        <v>1</v>
      </c>
      <c r="D69" s="21">
        <v>1</v>
      </c>
      <c r="E69" t="s">
        <v>466</v>
      </c>
      <c r="F69" t="s">
        <v>540</v>
      </c>
      <c r="G69" t="s">
        <v>451</v>
      </c>
      <c r="H69">
        <v>1</v>
      </c>
    </row>
    <row r="70" spans="1:8" x14ac:dyDescent="0.35">
      <c r="A70" s="25">
        <v>3</v>
      </c>
      <c r="B70" s="21">
        <v>0</v>
      </c>
      <c r="C70" s="21">
        <v>1</v>
      </c>
      <c r="D70" s="21">
        <v>1</v>
      </c>
      <c r="E70" t="s">
        <v>466</v>
      </c>
      <c r="F70" t="s">
        <v>541</v>
      </c>
      <c r="G70" t="s">
        <v>451</v>
      </c>
      <c r="H70">
        <v>1</v>
      </c>
    </row>
    <row r="71" spans="1:8" x14ac:dyDescent="0.35">
      <c r="A71" s="25">
        <v>3</v>
      </c>
      <c r="B71" s="21">
        <v>0</v>
      </c>
      <c r="C71" s="21">
        <v>1</v>
      </c>
      <c r="D71" s="21">
        <v>1</v>
      </c>
      <c r="E71" t="s">
        <v>466</v>
      </c>
      <c r="F71" t="s">
        <v>542</v>
      </c>
      <c r="G71" t="s">
        <v>451</v>
      </c>
      <c r="H71">
        <v>1</v>
      </c>
    </row>
    <row r="72" spans="1:8" x14ac:dyDescent="0.35">
      <c r="A72" s="25">
        <v>3</v>
      </c>
      <c r="B72" s="21">
        <v>0</v>
      </c>
      <c r="C72" s="21">
        <v>1</v>
      </c>
      <c r="D72" s="21">
        <v>1</v>
      </c>
      <c r="E72" t="s">
        <v>466</v>
      </c>
      <c r="F72" t="s">
        <v>543</v>
      </c>
      <c r="G72" t="s">
        <v>451</v>
      </c>
      <c r="H72">
        <v>1</v>
      </c>
    </row>
    <row r="73" spans="1:8" x14ac:dyDescent="0.35">
      <c r="A73" s="25">
        <v>3</v>
      </c>
      <c r="B73" s="21">
        <v>0</v>
      </c>
      <c r="C73" s="21">
        <v>1</v>
      </c>
      <c r="D73" s="21">
        <v>1</v>
      </c>
      <c r="E73" t="s">
        <v>466</v>
      </c>
      <c r="F73" t="s">
        <v>544</v>
      </c>
      <c r="G73" t="s">
        <v>451</v>
      </c>
      <c r="H73">
        <v>1</v>
      </c>
    </row>
    <row r="74" spans="1:8" x14ac:dyDescent="0.35">
      <c r="A74" s="25">
        <v>3</v>
      </c>
      <c r="B74" s="21">
        <v>0</v>
      </c>
      <c r="C74" s="21">
        <v>1</v>
      </c>
      <c r="D74" s="21">
        <v>1</v>
      </c>
      <c r="E74" t="s">
        <v>466</v>
      </c>
      <c r="F74" t="s">
        <v>545</v>
      </c>
      <c r="G74" t="s">
        <v>451</v>
      </c>
      <c r="H74">
        <v>1</v>
      </c>
    </row>
    <row r="75" spans="1:8" x14ac:dyDescent="0.35">
      <c r="A75" s="25">
        <v>3</v>
      </c>
      <c r="B75" s="21">
        <v>0</v>
      </c>
      <c r="C75" s="21">
        <v>1</v>
      </c>
      <c r="D75" s="21">
        <v>1</v>
      </c>
      <c r="E75" t="s">
        <v>466</v>
      </c>
      <c r="F75" t="s">
        <v>546</v>
      </c>
      <c r="G75" t="s">
        <v>451</v>
      </c>
      <c r="H75">
        <v>1</v>
      </c>
    </row>
    <row r="76" spans="1:8" x14ac:dyDescent="0.35">
      <c r="A76" s="25">
        <v>3</v>
      </c>
      <c r="B76" s="21">
        <v>0</v>
      </c>
      <c r="C76" s="21">
        <v>1</v>
      </c>
      <c r="D76" s="21">
        <v>1</v>
      </c>
      <c r="E76" t="s">
        <v>466</v>
      </c>
      <c r="F76" t="s">
        <v>547</v>
      </c>
      <c r="G76" t="s">
        <v>451</v>
      </c>
      <c r="H76">
        <v>1</v>
      </c>
    </row>
    <row r="77" spans="1:8" x14ac:dyDescent="0.35">
      <c r="A77" s="25">
        <v>3</v>
      </c>
      <c r="B77" s="21">
        <v>0</v>
      </c>
      <c r="C77" s="21">
        <v>1</v>
      </c>
      <c r="D77" s="21">
        <v>1</v>
      </c>
      <c r="E77" t="s">
        <v>466</v>
      </c>
      <c r="F77" t="s">
        <v>548</v>
      </c>
      <c r="G77" t="s">
        <v>451</v>
      </c>
      <c r="H77">
        <v>1</v>
      </c>
    </row>
    <row r="78" spans="1:8" x14ac:dyDescent="0.35">
      <c r="A78" s="25">
        <v>3</v>
      </c>
      <c r="B78" s="21">
        <v>0</v>
      </c>
      <c r="C78" s="21">
        <v>1</v>
      </c>
      <c r="D78" s="21">
        <v>1</v>
      </c>
      <c r="E78" t="s">
        <v>466</v>
      </c>
      <c r="F78" t="s">
        <v>549</v>
      </c>
      <c r="G78" t="s">
        <v>451</v>
      </c>
      <c r="H78">
        <v>1</v>
      </c>
    </row>
    <row r="79" spans="1:8" x14ac:dyDescent="0.35">
      <c r="A79" s="25">
        <v>3</v>
      </c>
      <c r="B79" s="21">
        <v>0</v>
      </c>
      <c r="C79" s="21">
        <v>1</v>
      </c>
      <c r="D79" s="21">
        <v>1</v>
      </c>
      <c r="E79" t="s">
        <v>466</v>
      </c>
      <c r="F79" t="s">
        <v>550</v>
      </c>
      <c r="G79" t="s">
        <v>451</v>
      </c>
      <c r="H79">
        <v>1</v>
      </c>
    </row>
    <row r="80" spans="1:8" x14ac:dyDescent="0.35">
      <c r="A80" s="25">
        <v>3</v>
      </c>
      <c r="B80" s="21">
        <v>0</v>
      </c>
      <c r="C80" s="21">
        <v>1</v>
      </c>
      <c r="D80" s="21">
        <v>1</v>
      </c>
      <c r="E80" t="s">
        <v>466</v>
      </c>
      <c r="F80" t="s">
        <v>551</v>
      </c>
      <c r="G80" t="s">
        <v>451</v>
      </c>
      <c r="H80">
        <v>1</v>
      </c>
    </row>
    <row r="81" spans="1:8" x14ac:dyDescent="0.35">
      <c r="A81" s="25">
        <v>3</v>
      </c>
      <c r="B81" s="21">
        <v>0</v>
      </c>
      <c r="C81" s="21">
        <v>1</v>
      </c>
      <c r="D81" s="21">
        <v>1</v>
      </c>
      <c r="E81" t="s">
        <v>466</v>
      </c>
      <c r="F81" t="s">
        <v>552</v>
      </c>
      <c r="G81" t="s">
        <v>451</v>
      </c>
      <c r="H81">
        <v>1</v>
      </c>
    </row>
    <row r="82" spans="1:8" x14ac:dyDescent="0.35">
      <c r="A82" s="25">
        <v>3</v>
      </c>
      <c r="B82" s="21">
        <v>0</v>
      </c>
      <c r="C82" s="21">
        <v>1</v>
      </c>
      <c r="D82" s="21">
        <v>1</v>
      </c>
      <c r="E82" t="s">
        <v>466</v>
      </c>
      <c r="F82" t="s">
        <v>553</v>
      </c>
      <c r="G82" t="s">
        <v>451</v>
      </c>
      <c r="H82">
        <v>1</v>
      </c>
    </row>
    <row r="83" spans="1:8" x14ac:dyDescent="0.35">
      <c r="A83" s="25">
        <v>3</v>
      </c>
      <c r="B83" s="21">
        <v>0</v>
      </c>
      <c r="C83" s="21">
        <v>1</v>
      </c>
      <c r="D83" s="2">
        <v>0</v>
      </c>
      <c r="E83" t="s">
        <v>467</v>
      </c>
      <c r="F83" s="35" t="s">
        <v>554</v>
      </c>
      <c r="G83" t="s">
        <v>469</v>
      </c>
    </row>
    <row r="84" spans="1:8" x14ac:dyDescent="0.35">
      <c r="A84" s="25">
        <v>3</v>
      </c>
      <c r="B84" s="21">
        <v>0</v>
      </c>
      <c r="C84" s="21">
        <v>1</v>
      </c>
      <c r="D84" s="2">
        <v>0</v>
      </c>
      <c r="E84" t="s">
        <v>470</v>
      </c>
      <c r="F84" s="35" t="s">
        <v>555</v>
      </c>
      <c r="G84" t="s">
        <v>469</v>
      </c>
    </row>
    <row r="85" spans="1:8" x14ac:dyDescent="0.35">
      <c r="A85" s="25">
        <v>3</v>
      </c>
      <c r="B85" s="21">
        <v>0</v>
      </c>
      <c r="C85" s="21">
        <v>1</v>
      </c>
      <c r="D85" s="2">
        <v>0</v>
      </c>
      <c r="E85" t="s">
        <v>472</v>
      </c>
      <c r="F85" t="s">
        <v>59</v>
      </c>
      <c r="G85" t="s">
        <v>469</v>
      </c>
    </row>
    <row r="86" spans="1:8" x14ac:dyDescent="0.35">
      <c r="A86" s="25">
        <v>3</v>
      </c>
      <c r="B86" s="21">
        <v>0</v>
      </c>
      <c r="C86" s="21">
        <v>1</v>
      </c>
      <c r="D86" s="21">
        <v>1</v>
      </c>
      <c r="E86" t="s">
        <v>474</v>
      </c>
      <c r="F86" s="5" t="s">
        <v>462</v>
      </c>
      <c r="G86" t="s">
        <v>451</v>
      </c>
      <c r="H86">
        <v>147</v>
      </c>
    </row>
    <row r="87" spans="1:8" x14ac:dyDescent="0.35">
      <c r="A87" s="25">
        <v>3</v>
      </c>
      <c r="B87" s="21">
        <v>0</v>
      </c>
      <c r="C87" s="21">
        <v>1</v>
      </c>
      <c r="D87" s="21">
        <v>1</v>
      </c>
      <c r="E87" t="s">
        <v>475</v>
      </c>
      <c r="F87" t="s">
        <v>477</v>
      </c>
      <c r="G87" t="s">
        <v>451</v>
      </c>
      <c r="H87">
        <v>44</v>
      </c>
    </row>
    <row r="88" spans="1:8" x14ac:dyDescent="0.35">
      <c r="A88" s="25">
        <v>3</v>
      </c>
      <c r="B88" s="21">
        <v>0</v>
      </c>
      <c r="C88" s="21">
        <v>1</v>
      </c>
      <c r="D88" s="21">
        <v>1</v>
      </c>
      <c r="E88" t="s">
        <v>475</v>
      </c>
      <c r="F88" t="s">
        <v>478</v>
      </c>
      <c r="G88" t="s">
        <v>451</v>
      </c>
      <c r="H88">
        <v>85</v>
      </c>
    </row>
    <row r="89" spans="1:8" x14ac:dyDescent="0.35">
      <c r="A89" s="25">
        <v>3</v>
      </c>
      <c r="B89" s="21">
        <v>0</v>
      </c>
      <c r="C89" s="21">
        <v>1</v>
      </c>
      <c r="D89" s="21">
        <v>1</v>
      </c>
      <c r="E89" t="s">
        <v>475</v>
      </c>
      <c r="F89" t="s">
        <v>476</v>
      </c>
      <c r="G89" t="s">
        <v>451</v>
      </c>
      <c r="H89">
        <v>133</v>
      </c>
    </row>
    <row r="90" spans="1:8" x14ac:dyDescent="0.35">
      <c r="D90" s="2"/>
    </row>
    <row r="91" spans="1:8" x14ac:dyDescent="0.35">
      <c r="D91" s="2"/>
    </row>
    <row r="92" spans="1:8" x14ac:dyDescent="0.35">
      <c r="D92" s="2"/>
    </row>
    <row r="93" spans="1:8" x14ac:dyDescent="0.35">
      <c r="D93" s="2"/>
    </row>
    <row r="94" spans="1:8" x14ac:dyDescent="0.35">
      <c r="D94" s="2"/>
    </row>
    <row r="95" spans="1:8" x14ac:dyDescent="0.35">
      <c r="D95" s="2"/>
    </row>
    <row r="96" spans="1:8"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
    </row>
    <row r="300" spans="4:4" x14ac:dyDescent="0.35">
      <c r="D300" s="2"/>
    </row>
    <row r="301" spans="4:4" x14ac:dyDescent="0.35">
      <c r="D301" s="2"/>
    </row>
    <row r="302" spans="4:4" x14ac:dyDescent="0.35">
      <c r="D302" s="2"/>
    </row>
    <row r="303" spans="4:4" x14ac:dyDescent="0.35">
      <c r="D303" s="2"/>
    </row>
    <row r="304" spans="4:4" x14ac:dyDescent="0.35">
      <c r="D304" s="2"/>
    </row>
    <row r="305" spans="4:4" x14ac:dyDescent="0.35">
      <c r="D305" s="2"/>
    </row>
    <row r="306" spans="4:4" x14ac:dyDescent="0.35">
      <c r="D306" s="2"/>
    </row>
    <row r="307" spans="4:4" x14ac:dyDescent="0.35">
      <c r="D307" s="2"/>
    </row>
    <row r="308" spans="4:4" x14ac:dyDescent="0.35">
      <c r="D308" s="2"/>
    </row>
    <row r="309" spans="4:4" x14ac:dyDescent="0.35">
      <c r="D309" s="2"/>
    </row>
    <row r="310" spans="4:4" x14ac:dyDescent="0.35">
      <c r="D310" s="2"/>
    </row>
    <row r="311" spans="4:4" x14ac:dyDescent="0.35">
      <c r="D311" s="2"/>
    </row>
    <row r="312" spans="4:4" x14ac:dyDescent="0.35">
      <c r="D312" s="2"/>
    </row>
    <row r="313" spans="4:4" x14ac:dyDescent="0.35">
      <c r="D313" s="2"/>
    </row>
    <row r="314" spans="4:4" x14ac:dyDescent="0.35">
      <c r="D314" s="2"/>
    </row>
    <row r="315" spans="4:4" x14ac:dyDescent="0.35">
      <c r="D315" s="2"/>
    </row>
    <row r="316" spans="4:4" x14ac:dyDescent="0.35">
      <c r="D316" s="2"/>
    </row>
    <row r="317" spans="4:4" x14ac:dyDescent="0.35">
      <c r="D317" s="2"/>
    </row>
    <row r="318" spans="4:4" x14ac:dyDescent="0.35">
      <c r="D318" s="2"/>
    </row>
    <row r="319" spans="4:4" x14ac:dyDescent="0.35">
      <c r="D319" s="2"/>
    </row>
    <row r="320" spans="4:4" x14ac:dyDescent="0.35">
      <c r="D320" s="2"/>
    </row>
    <row r="321" spans="4:4" x14ac:dyDescent="0.35">
      <c r="D321" s="2"/>
    </row>
    <row r="322" spans="4:4" x14ac:dyDescent="0.35">
      <c r="D322" s="2"/>
    </row>
    <row r="323" spans="4:4" x14ac:dyDescent="0.35">
      <c r="D323" s="2"/>
    </row>
    <row r="324" spans="4:4" x14ac:dyDescent="0.35">
      <c r="D324" s="2"/>
    </row>
    <row r="325" spans="4:4" x14ac:dyDescent="0.35">
      <c r="D325" s="2"/>
    </row>
    <row r="326" spans="4:4" x14ac:dyDescent="0.35">
      <c r="D326" s="2"/>
    </row>
    <row r="327" spans="4:4" x14ac:dyDescent="0.35">
      <c r="D327" s="2"/>
    </row>
    <row r="328" spans="4:4" x14ac:dyDescent="0.35">
      <c r="D328" s="2"/>
    </row>
    <row r="329" spans="4:4" x14ac:dyDescent="0.35">
      <c r="D329" s="2"/>
    </row>
    <row r="330" spans="4:4" x14ac:dyDescent="0.35">
      <c r="D330" s="2"/>
    </row>
    <row r="331" spans="4:4" x14ac:dyDescent="0.35">
      <c r="D331" s="2"/>
    </row>
    <row r="332" spans="4:4" x14ac:dyDescent="0.35">
      <c r="D332" s="2"/>
    </row>
    <row r="333" spans="4:4" x14ac:dyDescent="0.35">
      <c r="D333" s="2"/>
    </row>
    <row r="334" spans="4:4" x14ac:dyDescent="0.35">
      <c r="D334" s="2"/>
    </row>
    <row r="335" spans="4:4" x14ac:dyDescent="0.35">
      <c r="D335" s="2"/>
    </row>
    <row r="336" spans="4:4" x14ac:dyDescent="0.35">
      <c r="D336" s="2"/>
    </row>
    <row r="337" spans="4:4" x14ac:dyDescent="0.35">
      <c r="D337" s="2"/>
    </row>
    <row r="338" spans="4:4" x14ac:dyDescent="0.35">
      <c r="D338" s="2"/>
    </row>
    <row r="339" spans="4:4" x14ac:dyDescent="0.35">
      <c r="D339" s="2"/>
    </row>
    <row r="340" spans="4:4" x14ac:dyDescent="0.35">
      <c r="D340" s="2"/>
    </row>
    <row r="341" spans="4:4" x14ac:dyDescent="0.35">
      <c r="D341" s="2"/>
    </row>
    <row r="342" spans="4:4" x14ac:dyDescent="0.35">
      <c r="D342" s="2"/>
    </row>
    <row r="343" spans="4:4" x14ac:dyDescent="0.35">
      <c r="D343" s="2"/>
    </row>
    <row r="344" spans="4:4" x14ac:dyDescent="0.35">
      <c r="D344" s="2"/>
    </row>
    <row r="345" spans="4:4" x14ac:dyDescent="0.35">
      <c r="D345" s="2"/>
    </row>
    <row r="346" spans="4:4" x14ac:dyDescent="0.35">
      <c r="D346" s="2"/>
    </row>
    <row r="347" spans="4:4" x14ac:dyDescent="0.35">
      <c r="D347" s="2"/>
    </row>
    <row r="348" spans="4:4" x14ac:dyDescent="0.35">
      <c r="D348" s="2"/>
    </row>
    <row r="349" spans="4:4" x14ac:dyDescent="0.35">
      <c r="D349" s="2"/>
    </row>
    <row r="350" spans="4:4" x14ac:dyDescent="0.35">
      <c r="D350" s="2"/>
    </row>
    <row r="351" spans="4:4" x14ac:dyDescent="0.35">
      <c r="D351" s="2"/>
    </row>
    <row r="352" spans="4:4" x14ac:dyDescent="0.35">
      <c r="D352" s="2"/>
    </row>
    <row r="353" spans="4:4" x14ac:dyDescent="0.35">
      <c r="D353" s="2"/>
    </row>
    <row r="354" spans="4:4" x14ac:dyDescent="0.35">
      <c r="D354" s="2"/>
    </row>
    <row r="355" spans="4:4" x14ac:dyDescent="0.35">
      <c r="D355" s="2"/>
    </row>
    <row r="356" spans="4:4" x14ac:dyDescent="0.35">
      <c r="D356" s="2"/>
    </row>
    <row r="357" spans="4:4" x14ac:dyDescent="0.35">
      <c r="D357" s="2"/>
    </row>
    <row r="358" spans="4:4" x14ac:dyDescent="0.35">
      <c r="D358" s="2"/>
    </row>
    <row r="359" spans="4:4" x14ac:dyDescent="0.35">
      <c r="D359" s="2"/>
    </row>
    <row r="360" spans="4:4" x14ac:dyDescent="0.35">
      <c r="D360" s="2"/>
    </row>
    <row r="361" spans="4:4" x14ac:dyDescent="0.35">
      <c r="D361" s="2"/>
    </row>
    <row r="362" spans="4:4" x14ac:dyDescent="0.35">
      <c r="D362" s="2"/>
    </row>
    <row r="363" spans="4:4" x14ac:dyDescent="0.35">
      <c r="D363" s="2"/>
    </row>
    <row r="364" spans="4:4" x14ac:dyDescent="0.35">
      <c r="D364" s="2"/>
    </row>
    <row r="365" spans="4:4" x14ac:dyDescent="0.35">
      <c r="D365" s="2"/>
    </row>
    <row r="366" spans="4:4" x14ac:dyDescent="0.35">
      <c r="D366" s="2"/>
    </row>
    <row r="367" spans="4:4" x14ac:dyDescent="0.35">
      <c r="D367" s="21"/>
    </row>
    <row r="368" spans="4:4" x14ac:dyDescent="0.35">
      <c r="D368" s="21"/>
    </row>
    <row r="369" spans="4:4" x14ac:dyDescent="0.35">
      <c r="D369" s="21"/>
    </row>
    <row r="370" spans="4:4" x14ac:dyDescent="0.35">
      <c r="D370" s="21"/>
    </row>
    <row r="371" spans="4:4" x14ac:dyDescent="0.35">
      <c r="D371" s="21"/>
    </row>
    <row r="372" spans="4:4" x14ac:dyDescent="0.35">
      <c r="D372" s="21"/>
    </row>
    <row r="373" spans="4:4" x14ac:dyDescent="0.35">
      <c r="D373" s="21"/>
    </row>
    <row r="374" spans="4:4" x14ac:dyDescent="0.35">
      <c r="D374" s="21"/>
    </row>
    <row r="375" spans="4:4" x14ac:dyDescent="0.35">
      <c r="D375" s="21"/>
    </row>
    <row r="376" spans="4:4" x14ac:dyDescent="0.35">
      <c r="D376" s="21"/>
    </row>
    <row r="377" spans="4:4" x14ac:dyDescent="0.35">
      <c r="D377" s="21"/>
    </row>
    <row r="378" spans="4:4" x14ac:dyDescent="0.35">
      <c r="D378" s="21"/>
    </row>
    <row r="379" spans="4:4" x14ac:dyDescent="0.35">
      <c r="D379" s="21"/>
    </row>
    <row r="380" spans="4:4" x14ac:dyDescent="0.35">
      <c r="D380" s="21"/>
    </row>
    <row r="381" spans="4:4" x14ac:dyDescent="0.35">
      <c r="D381" s="21"/>
    </row>
    <row r="382" spans="4:4" x14ac:dyDescent="0.35">
      <c r="D382" s="21"/>
    </row>
  </sheetData>
  <autoFilter ref="A1:H88" xr:uid="{8615B3A7-0AB6-4DE7-8F17-61BC7FDB8889}">
    <sortState xmlns:xlrd2="http://schemas.microsoft.com/office/spreadsheetml/2017/richdata2" ref="A2:H88">
      <sortCondition ref="E1:E88"/>
    </sortState>
  </autoFilter>
  <pageMargins left="0.7" right="0.7" top="0.75" bottom="0.75" header="0.3" footer="0.3"/>
  <pageSetup orientation="portrait" horizontalDpi="0" verticalDpi="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B98CF-D9D5-4187-A717-E06624ADDCBD}">
  <dimension ref="A1:H78"/>
  <sheetViews>
    <sheetView topLeftCell="A19" workbookViewId="0">
      <selection activeCell="E32" sqref="E32"/>
    </sheetView>
  </sheetViews>
  <sheetFormatPr defaultColWidth="8.453125" defaultRowHeight="14.5" x14ac:dyDescent="0.35"/>
  <cols>
    <col min="4" max="4" width="12.453125" customWidth="1"/>
    <col min="5" max="5" width="20.1796875" customWidth="1"/>
    <col min="6" max="6" width="14.453125" customWidth="1"/>
    <col min="7" max="7" width="11.8164062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48</v>
      </c>
      <c r="B2" s="21">
        <v>0</v>
      </c>
      <c r="C2" s="21">
        <v>1</v>
      </c>
      <c r="D2" s="21">
        <v>1</v>
      </c>
      <c r="E2" t="s">
        <v>449</v>
      </c>
      <c r="F2" t="s">
        <v>479</v>
      </c>
      <c r="G2" t="s">
        <v>451</v>
      </c>
      <c r="H2">
        <v>71</v>
      </c>
    </row>
    <row r="3" spans="1:8" x14ac:dyDescent="0.35">
      <c r="A3" s="25">
        <v>48</v>
      </c>
      <c r="B3" s="21">
        <v>0</v>
      </c>
      <c r="C3" s="21">
        <v>1</v>
      </c>
      <c r="D3" s="21">
        <v>1</v>
      </c>
      <c r="E3" t="s">
        <v>449</v>
      </c>
      <c r="F3" t="s">
        <v>450</v>
      </c>
      <c r="G3" t="s">
        <v>451</v>
      </c>
      <c r="H3">
        <v>48</v>
      </c>
    </row>
    <row r="4" spans="1:8" x14ac:dyDescent="0.35">
      <c r="A4" s="25">
        <v>48</v>
      </c>
      <c r="B4" s="21">
        <v>0</v>
      </c>
      <c r="C4" s="21">
        <v>1</v>
      </c>
      <c r="D4" s="21">
        <v>1</v>
      </c>
      <c r="E4" t="s">
        <v>449</v>
      </c>
      <c r="F4" t="s">
        <v>452</v>
      </c>
      <c r="G4" t="s">
        <v>451</v>
      </c>
      <c r="H4">
        <v>50</v>
      </c>
    </row>
    <row r="5" spans="1:8" x14ac:dyDescent="0.35">
      <c r="A5" s="25">
        <v>48</v>
      </c>
      <c r="B5" s="21">
        <v>0</v>
      </c>
      <c r="C5" s="21">
        <v>1</v>
      </c>
      <c r="D5" s="21">
        <v>1</v>
      </c>
      <c r="E5" t="s">
        <v>449</v>
      </c>
      <c r="F5" t="s">
        <v>453</v>
      </c>
      <c r="G5" t="s">
        <v>451</v>
      </c>
      <c r="H5">
        <v>29</v>
      </c>
    </row>
    <row r="6" spans="1:8" x14ac:dyDescent="0.35">
      <c r="A6" s="25">
        <v>48</v>
      </c>
      <c r="B6" s="21">
        <v>0</v>
      </c>
      <c r="C6" s="21">
        <v>1</v>
      </c>
      <c r="D6" s="21">
        <v>1</v>
      </c>
      <c r="E6" t="s">
        <v>449</v>
      </c>
      <c r="F6" t="s">
        <v>454</v>
      </c>
      <c r="G6" t="s">
        <v>451</v>
      </c>
      <c r="H6">
        <v>3</v>
      </c>
    </row>
    <row r="7" spans="1:8" x14ac:dyDescent="0.35">
      <c r="A7" s="25">
        <v>48</v>
      </c>
      <c r="B7" s="2">
        <v>0</v>
      </c>
      <c r="C7" s="21">
        <v>1</v>
      </c>
      <c r="D7" s="21">
        <v>1</v>
      </c>
      <c r="E7" t="s">
        <v>449</v>
      </c>
      <c r="F7" t="s">
        <v>480</v>
      </c>
      <c r="G7" t="s">
        <v>451</v>
      </c>
      <c r="H7">
        <v>1</v>
      </c>
    </row>
    <row r="8" spans="1:8" x14ac:dyDescent="0.35">
      <c r="A8" s="25">
        <v>48</v>
      </c>
      <c r="B8" s="21">
        <v>0</v>
      </c>
      <c r="C8" s="21">
        <v>1</v>
      </c>
      <c r="D8" s="21">
        <v>1</v>
      </c>
      <c r="E8" t="s">
        <v>456</v>
      </c>
      <c r="F8" t="s">
        <v>560</v>
      </c>
      <c r="G8" t="s">
        <v>451</v>
      </c>
      <c r="H8" t="s">
        <v>775</v>
      </c>
    </row>
    <row r="9" spans="1:8" x14ac:dyDescent="0.35">
      <c r="A9" s="25">
        <v>48</v>
      </c>
      <c r="B9" s="21">
        <v>0</v>
      </c>
      <c r="C9" s="21">
        <v>1</v>
      </c>
      <c r="D9" s="21">
        <v>1</v>
      </c>
      <c r="E9" t="s">
        <v>456</v>
      </c>
      <c r="F9" t="s">
        <v>457</v>
      </c>
      <c r="G9" t="s">
        <v>451</v>
      </c>
      <c r="H9" t="s">
        <v>775</v>
      </c>
    </row>
    <row r="10" spans="1:8" x14ac:dyDescent="0.35">
      <c r="A10" s="25">
        <v>48</v>
      </c>
      <c r="B10" s="2">
        <v>0</v>
      </c>
      <c r="C10" s="21">
        <v>1</v>
      </c>
      <c r="D10" s="21">
        <v>1</v>
      </c>
      <c r="E10" t="s">
        <v>456</v>
      </c>
      <c r="F10" t="s">
        <v>487</v>
      </c>
      <c r="G10" t="s">
        <v>451</v>
      </c>
      <c r="H10" t="s">
        <v>775</v>
      </c>
    </row>
    <row r="11" spans="1:8" x14ac:dyDescent="0.35">
      <c r="A11" s="25">
        <v>48</v>
      </c>
      <c r="B11" s="21">
        <v>0</v>
      </c>
      <c r="C11" s="21">
        <v>1</v>
      </c>
      <c r="D11" s="21">
        <v>1</v>
      </c>
      <c r="E11" t="s">
        <v>456</v>
      </c>
      <c r="F11" t="s">
        <v>948</v>
      </c>
      <c r="G11" t="s">
        <v>451</v>
      </c>
      <c r="H11" t="s">
        <v>775</v>
      </c>
    </row>
    <row r="12" spans="1:8" x14ac:dyDescent="0.35">
      <c r="A12" s="25">
        <v>48</v>
      </c>
      <c r="B12" s="21">
        <v>0</v>
      </c>
      <c r="C12" s="21">
        <v>1</v>
      </c>
      <c r="D12" s="21">
        <v>1</v>
      </c>
      <c r="E12" t="s">
        <v>456</v>
      </c>
      <c r="F12" t="s">
        <v>561</v>
      </c>
      <c r="G12" t="s">
        <v>451</v>
      </c>
      <c r="H12" t="s">
        <v>775</v>
      </c>
    </row>
    <row r="13" spans="1:8" x14ac:dyDescent="0.35">
      <c r="A13" s="25">
        <v>48</v>
      </c>
      <c r="B13" s="2">
        <v>0</v>
      </c>
      <c r="C13" s="21">
        <v>1</v>
      </c>
      <c r="D13" s="21">
        <v>1</v>
      </c>
      <c r="E13" t="s">
        <v>456</v>
      </c>
      <c r="F13" t="s">
        <v>743</v>
      </c>
      <c r="G13" t="s">
        <v>451</v>
      </c>
      <c r="H13" t="s">
        <v>775</v>
      </c>
    </row>
    <row r="14" spans="1:8" x14ac:dyDescent="0.35">
      <c r="A14" s="25">
        <v>48</v>
      </c>
      <c r="B14" s="21">
        <v>0</v>
      </c>
      <c r="C14" s="21">
        <v>1</v>
      </c>
      <c r="D14" s="21">
        <v>1</v>
      </c>
      <c r="E14" t="s">
        <v>456</v>
      </c>
      <c r="F14" t="s">
        <v>592</v>
      </c>
      <c r="G14" t="s">
        <v>451</v>
      </c>
      <c r="H14" t="s">
        <v>775</v>
      </c>
    </row>
    <row r="15" spans="1:8" x14ac:dyDescent="0.35">
      <c r="A15" s="25">
        <v>48</v>
      </c>
      <c r="B15" s="21">
        <v>0</v>
      </c>
      <c r="C15" s="21">
        <v>1</v>
      </c>
      <c r="D15" s="21">
        <v>1</v>
      </c>
      <c r="E15" t="s">
        <v>456</v>
      </c>
      <c r="F15" t="s">
        <v>776</v>
      </c>
      <c r="G15" t="s">
        <v>451</v>
      </c>
      <c r="H15" t="s">
        <v>775</v>
      </c>
    </row>
    <row r="16" spans="1:8" x14ac:dyDescent="0.35">
      <c r="A16" s="25">
        <v>48</v>
      </c>
      <c r="B16" s="2">
        <v>0</v>
      </c>
      <c r="C16" s="21">
        <v>1</v>
      </c>
      <c r="D16" s="21">
        <v>1</v>
      </c>
      <c r="E16" t="s">
        <v>456</v>
      </c>
      <c r="F16" t="s">
        <v>593</v>
      </c>
      <c r="G16" t="s">
        <v>451</v>
      </c>
      <c r="H16" t="s">
        <v>775</v>
      </c>
    </row>
    <row r="17" spans="1:8" x14ac:dyDescent="0.35">
      <c r="A17" s="25">
        <v>48</v>
      </c>
      <c r="B17" s="21">
        <v>0</v>
      </c>
      <c r="C17" s="21">
        <v>1</v>
      </c>
      <c r="D17" s="21">
        <v>1</v>
      </c>
      <c r="E17" t="s">
        <v>456</v>
      </c>
      <c r="F17" t="s">
        <v>949</v>
      </c>
      <c r="G17" t="s">
        <v>451</v>
      </c>
      <c r="H17" t="s">
        <v>775</v>
      </c>
    </row>
    <row r="18" spans="1:8" x14ac:dyDescent="0.35">
      <c r="A18" s="25">
        <v>48</v>
      </c>
      <c r="B18" s="21">
        <v>0</v>
      </c>
      <c r="C18" s="21">
        <v>1</v>
      </c>
      <c r="D18" s="21">
        <v>1</v>
      </c>
      <c r="E18" t="s">
        <v>456</v>
      </c>
      <c r="F18" t="s">
        <v>747</v>
      </c>
      <c r="G18" t="s">
        <v>451</v>
      </c>
      <c r="H18" t="s">
        <v>775</v>
      </c>
    </row>
    <row r="19" spans="1:8" x14ac:dyDescent="0.35">
      <c r="A19" s="25">
        <v>48</v>
      </c>
      <c r="B19" s="21">
        <v>0</v>
      </c>
      <c r="C19" s="21">
        <v>1</v>
      </c>
      <c r="D19" s="21">
        <v>1</v>
      </c>
      <c r="E19" t="s">
        <v>458</v>
      </c>
      <c r="F19" t="s">
        <v>587</v>
      </c>
      <c r="G19" t="s">
        <v>451</v>
      </c>
      <c r="H19">
        <v>10</v>
      </c>
    </row>
    <row r="20" spans="1:8" x14ac:dyDescent="0.35">
      <c r="A20" s="25">
        <v>48</v>
      </c>
      <c r="B20" s="21">
        <v>0</v>
      </c>
      <c r="C20" s="21">
        <v>1</v>
      </c>
      <c r="D20" s="21">
        <v>1</v>
      </c>
      <c r="E20" t="s">
        <v>458</v>
      </c>
      <c r="F20" t="s">
        <v>585</v>
      </c>
      <c r="G20" t="s">
        <v>451</v>
      </c>
      <c r="H20">
        <v>18</v>
      </c>
    </row>
    <row r="21" spans="1:8" x14ac:dyDescent="0.35">
      <c r="A21" s="25">
        <v>48</v>
      </c>
      <c r="B21" s="21">
        <v>0</v>
      </c>
      <c r="C21" s="21">
        <v>1</v>
      </c>
      <c r="D21" s="21">
        <v>1</v>
      </c>
      <c r="E21" t="s">
        <v>458</v>
      </c>
      <c r="F21" t="s">
        <v>482</v>
      </c>
      <c r="G21" t="s">
        <v>451</v>
      </c>
      <c r="H21">
        <v>20</v>
      </c>
    </row>
    <row r="22" spans="1:8" x14ac:dyDescent="0.35">
      <c r="A22" s="25">
        <v>48</v>
      </c>
      <c r="B22" s="21">
        <v>0</v>
      </c>
      <c r="C22" s="21">
        <v>1</v>
      </c>
      <c r="D22" s="21">
        <v>1</v>
      </c>
      <c r="E22" t="s">
        <v>458</v>
      </c>
      <c r="F22" t="s">
        <v>586</v>
      </c>
      <c r="G22" t="s">
        <v>451</v>
      </c>
      <c r="H22">
        <v>132</v>
      </c>
    </row>
    <row r="23" spans="1:8" x14ac:dyDescent="0.35">
      <c r="A23" s="25">
        <v>48</v>
      </c>
      <c r="B23" s="21">
        <v>0</v>
      </c>
      <c r="C23" s="21">
        <v>1</v>
      </c>
      <c r="D23" s="21">
        <v>1</v>
      </c>
      <c r="E23" t="s">
        <v>458</v>
      </c>
      <c r="F23" t="s">
        <v>584</v>
      </c>
      <c r="G23" t="s">
        <v>451</v>
      </c>
      <c r="H23">
        <v>8</v>
      </c>
    </row>
    <row r="24" spans="1:8" x14ac:dyDescent="0.35">
      <c r="A24" s="25">
        <v>48</v>
      </c>
      <c r="B24" s="21">
        <v>0</v>
      </c>
      <c r="C24" s="21">
        <v>1</v>
      </c>
      <c r="D24" s="21">
        <v>1</v>
      </c>
      <c r="E24" t="s">
        <v>458</v>
      </c>
      <c r="F24" t="s">
        <v>950</v>
      </c>
      <c r="G24" t="s">
        <v>451</v>
      </c>
      <c r="H24">
        <v>3</v>
      </c>
    </row>
    <row r="25" spans="1:8" x14ac:dyDescent="0.35">
      <c r="A25" s="25">
        <v>48</v>
      </c>
      <c r="B25" s="21">
        <v>0</v>
      </c>
      <c r="C25" s="21">
        <v>1</v>
      </c>
      <c r="D25" s="21">
        <v>1</v>
      </c>
      <c r="E25" t="s">
        <v>458</v>
      </c>
      <c r="F25" t="s">
        <v>459</v>
      </c>
      <c r="G25" t="s">
        <v>451</v>
      </c>
      <c r="H25">
        <f>202-SUM(H19:H24)</f>
        <v>11</v>
      </c>
    </row>
    <row r="26" spans="1:8" x14ac:dyDescent="0.35">
      <c r="A26" s="25">
        <v>48</v>
      </c>
      <c r="B26" s="21">
        <v>0</v>
      </c>
      <c r="C26" s="21">
        <v>1</v>
      </c>
      <c r="D26" s="21">
        <v>1</v>
      </c>
      <c r="E26" t="s">
        <v>460</v>
      </c>
      <c r="F26" t="s">
        <v>580</v>
      </c>
      <c r="G26" t="s">
        <v>451</v>
      </c>
      <c r="H26">
        <v>19</v>
      </c>
    </row>
    <row r="27" spans="1:8" x14ac:dyDescent="0.35">
      <c r="A27" s="25">
        <v>48</v>
      </c>
      <c r="B27" s="21">
        <v>0</v>
      </c>
      <c r="C27" s="21">
        <v>1</v>
      </c>
      <c r="D27" s="21">
        <v>1</v>
      </c>
      <c r="E27" t="s">
        <v>460</v>
      </c>
      <c r="F27" t="s">
        <v>581</v>
      </c>
      <c r="G27" t="s">
        <v>451</v>
      </c>
      <c r="H27">
        <f>202-39</f>
        <v>163</v>
      </c>
    </row>
    <row r="28" spans="1:8" x14ac:dyDescent="0.35">
      <c r="A28" s="25">
        <v>48</v>
      </c>
      <c r="B28" s="21">
        <v>0</v>
      </c>
      <c r="C28" s="21">
        <v>1</v>
      </c>
      <c r="D28" s="21">
        <v>1</v>
      </c>
      <c r="E28" t="s">
        <v>460</v>
      </c>
      <c r="F28" t="s">
        <v>482</v>
      </c>
      <c r="G28" t="s">
        <v>451</v>
      </c>
      <c r="H28">
        <v>20</v>
      </c>
    </row>
    <row r="29" spans="1:8" x14ac:dyDescent="0.35">
      <c r="A29" s="25">
        <v>48</v>
      </c>
      <c r="B29" s="21">
        <v>0</v>
      </c>
      <c r="C29" s="21">
        <v>1</v>
      </c>
      <c r="D29" s="21">
        <v>1</v>
      </c>
      <c r="E29" t="s">
        <v>461</v>
      </c>
      <c r="F29" s="5" t="s">
        <v>462</v>
      </c>
      <c r="G29" t="s">
        <v>451</v>
      </c>
      <c r="H29">
        <v>202</v>
      </c>
    </row>
    <row r="30" spans="1:8" x14ac:dyDescent="0.35">
      <c r="A30" s="25">
        <v>48</v>
      </c>
      <c r="B30" s="21">
        <v>0</v>
      </c>
      <c r="C30" s="21">
        <v>1</v>
      </c>
      <c r="D30" s="21">
        <v>1</v>
      </c>
      <c r="E30" t="s">
        <v>463</v>
      </c>
      <c r="F30" t="s">
        <v>464</v>
      </c>
      <c r="G30" t="s">
        <v>451</v>
      </c>
      <c r="H30">
        <v>80</v>
      </c>
    </row>
    <row r="31" spans="1:8" x14ac:dyDescent="0.35">
      <c r="A31" s="25">
        <v>48</v>
      </c>
      <c r="B31" s="21">
        <v>0</v>
      </c>
      <c r="C31" s="21">
        <v>1</v>
      </c>
      <c r="D31" s="21">
        <v>1</v>
      </c>
      <c r="E31" t="s">
        <v>463</v>
      </c>
      <c r="F31" t="s">
        <v>465</v>
      </c>
      <c r="G31" t="s">
        <v>451</v>
      </c>
      <c r="H31">
        <v>122</v>
      </c>
    </row>
    <row r="32" spans="1:8" x14ac:dyDescent="0.35">
      <c r="A32" s="25">
        <v>48</v>
      </c>
      <c r="B32" s="21">
        <v>0</v>
      </c>
      <c r="C32" s="21">
        <v>1</v>
      </c>
      <c r="D32" s="2">
        <v>0</v>
      </c>
      <c r="E32" t="s">
        <v>639</v>
      </c>
      <c r="F32" s="35" t="s">
        <v>951</v>
      </c>
      <c r="G32" t="s">
        <v>469</v>
      </c>
    </row>
    <row r="33" spans="1:8" x14ac:dyDescent="0.35">
      <c r="A33" s="25">
        <v>48</v>
      </c>
      <c r="B33" s="21">
        <v>0</v>
      </c>
      <c r="C33" s="21">
        <v>1</v>
      </c>
      <c r="D33" s="2">
        <v>0</v>
      </c>
      <c r="E33" t="s">
        <v>639</v>
      </c>
      <c r="F33" t="s">
        <v>952</v>
      </c>
      <c r="G33" t="s">
        <v>469</v>
      </c>
    </row>
    <row r="34" spans="1:8" x14ac:dyDescent="0.35">
      <c r="A34" s="25">
        <v>48</v>
      </c>
      <c r="B34" s="21">
        <v>0</v>
      </c>
      <c r="C34" s="21">
        <v>1</v>
      </c>
      <c r="D34" s="2">
        <v>0</v>
      </c>
      <c r="E34" t="s">
        <v>639</v>
      </c>
      <c r="F34" t="s">
        <v>953</v>
      </c>
      <c r="G34" t="s">
        <v>469</v>
      </c>
    </row>
    <row r="35" spans="1:8" x14ac:dyDescent="0.35">
      <c r="A35" s="25">
        <v>48</v>
      </c>
      <c r="B35" s="21">
        <v>0</v>
      </c>
      <c r="C35" s="21">
        <v>1</v>
      </c>
      <c r="D35" s="2">
        <v>0</v>
      </c>
      <c r="E35" t="s">
        <v>472</v>
      </c>
      <c r="F35" s="35" t="s">
        <v>298</v>
      </c>
      <c r="G35" t="s">
        <v>469</v>
      </c>
    </row>
    <row r="36" spans="1:8" x14ac:dyDescent="0.35">
      <c r="A36" s="25">
        <v>48</v>
      </c>
      <c r="B36" s="21">
        <v>0</v>
      </c>
      <c r="C36" s="21">
        <v>1</v>
      </c>
      <c r="D36" s="21">
        <v>1</v>
      </c>
      <c r="E36" t="s">
        <v>474</v>
      </c>
      <c r="F36" s="5" t="s">
        <v>462</v>
      </c>
      <c r="G36" t="s">
        <v>451</v>
      </c>
      <c r="H36">
        <v>683</v>
      </c>
    </row>
    <row r="37" spans="1:8" x14ac:dyDescent="0.35">
      <c r="A37" s="25">
        <v>48</v>
      </c>
      <c r="B37" s="21">
        <v>0</v>
      </c>
      <c r="C37" s="21">
        <v>1</v>
      </c>
      <c r="D37" s="21">
        <v>1</v>
      </c>
      <c r="E37" t="s">
        <v>677</v>
      </c>
      <c r="F37" t="s">
        <v>689</v>
      </c>
      <c r="G37" t="s">
        <v>451</v>
      </c>
      <c r="H37">
        <v>217</v>
      </c>
    </row>
    <row r="38" spans="1:8" x14ac:dyDescent="0.35">
      <c r="A38" s="25">
        <v>48</v>
      </c>
      <c r="B38" s="21">
        <v>0</v>
      </c>
      <c r="C38" s="21">
        <v>1</v>
      </c>
      <c r="D38" s="21">
        <v>1</v>
      </c>
      <c r="E38" t="s">
        <v>677</v>
      </c>
      <c r="F38" t="s">
        <v>577</v>
      </c>
      <c r="G38" t="s">
        <v>451</v>
      </c>
      <c r="H38">
        <v>112</v>
      </c>
    </row>
    <row r="39" spans="1:8" x14ac:dyDescent="0.35">
      <c r="A39" s="25">
        <v>48</v>
      </c>
      <c r="B39" s="21">
        <v>0</v>
      </c>
      <c r="C39" s="21">
        <v>1</v>
      </c>
      <c r="D39" s="21">
        <v>1</v>
      </c>
      <c r="E39" t="s">
        <v>677</v>
      </c>
      <c r="F39" t="s">
        <v>706</v>
      </c>
      <c r="G39" t="s">
        <v>451</v>
      </c>
      <c r="H39">
        <v>64</v>
      </c>
    </row>
    <row r="40" spans="1:8" x14ac:dyDescent="0.35">
      <c r="A40" s="25">
        <v>48</v>
      </c>
      <c r="B40" s="21">
        <v>0</v>
      </c>
      <c r="C40" s="21">
        <v>1</v>
      </c>
      <c r="D40" s="21">
        <v>1</v>
      </c>
      <c r="E40" t="s">
        <v>677</v>
      </c>
      <c r="F40" t="s">
        <v>794</v>
      </c>
      <c r="G40" t="s">
        <v>451</v>
      </c>
      <c r="H40">
        <v>40</v>
      </c>
    </row>
    <row r="41" spans="1:8" x14ac:dyDescent="0.35">
      <c r="A41" s="25">
        <v>48</v>
      </c>
      <c r="B41" s="21">
        <v>0</v>
      </c>
      <c r="C41" s="21">
        <v>1</v>
      </c>
      <c r="D41" s="21">
        <v>1</v>
      </c>
      <c r="E41" t="s">
        <v>677</v>
      </c>
      <c r="F41" t="s">
        <v>488</v>
      </c>
      <c r="G41" t="s">
        <v>451</v>
      </c>
      <c r="H41">
        <v>33</v>
      </c>
    </row>
    <row r="42" spans="1:8" x14ac:dyDescent="0.35">
      <c r="A42" s="25">
        <v>48</v>
      </c>
      <c r="B42" s="21">
        <v>0</v>
      </c>
      <c r="C42" s="21">
        <v>1</v>
      </c>
      <c r="D42" s="21">
        <v>1</v>
      </c>
      <c r="E42" t="s">
        <v>677</v>
      </c>
      <c r="F42" t="s">
        <v>784</v>
      </c>
      <c r="G42" t="s">
        <v>451</v>
      </c>
      <c r="H42">
        <v>30</v>
      </c>
    </row>
    <row r="43" spans="1:8" x14ac:dyDescent="0.35">
      <c r="A43" s="25">
        <v>48</v>
      </c>
      <c r="B43" s="21">
        <v>0</v>
      </c>
      <c r="C43" s="21">
        <v>1</v>
      </c>
      <c r="D43" s="21">
        <v>1</v>
      </c>
      <c r="E43" t="s">
        <v>677</v>
      </c>
      <c r="F43" t="s">
        <v>748</v>
      </c>
      <c r="G43" t="s">
        <v>451</v>
      </c>
      <c r="H43">
        <v>28</v>
      </c>
    </row>
    <row r="44" spans="1:8" x14ac:dyDescent="0.35">
      <c r="A44" s="25">
        <v>48</v>
      </c>
      <c r="B44" s="21">
        <v>0</v>
      </c>
      <c r="C44" s="21">
        <v>1</v>
      </c>
      <c r="D44" s="21">
        <v>1</v>
      </c>
      <c r="E44" t="s">
        <v>677</v>
      </c>
      <c r="F44" t="s">
        <v>529</v>
      </c>
      <c r="G44" t="s">
        <v>451</v>
      </c>
      <c r="H44">
        <v>27</v>
      </c>
    </row>
    <row r="45" spans="1:8" x14ac:dyDescent="0.35">
      <c r="A45" s="25">
        <v>48</v>
      </c>
      <c r="B45" s="21">
        <v>0</v>
      </c>
      <c r="C45" s="21">
        <v>1</v>
      </c>
      <c r="D45" s="21">
        <v>1</v>
      </c>
      <c r="E45" t="s">
        <v>677</v>
      </c>
      <c r="F45" t="s">
        <v>954</v>
      </c>
      <c r="G45" t="s">
        <v>451</v>
      </c>
      <c r="H45">
        <v>20</v>
      </c>
    </row>
    <row r="46" spans="1:8" x14ac:dyDescent="0.35">
      <c r="A46" s="25">
        <v>48</v>
      </c>
      <c r="B46" s="21">
        <v>0</v>
      </c>
      <c r="C46" s="21">
        <v>1</v>
      </c>
      <c r="D46" s="21">
        <v>1</v>
      </c>
      <c r="E46" t="s">
        <v>677</v>
      </c>
      <c r="F46" t="s">
        <v>572</v>
      </c>
      <c r="G46" t="s">
        <v>451</v>
      </c>
      <c r="H46">
        <v>16</v>
      </c>
    </row>
    <row r="47" spans="1:8" x14ac:dyDescent="0.35">
      <c r="A47" s="25">
        <v>48</v>
      </c>
      <c r="B47" s="21">
        <v>0</v>
      </c>
      <c r="C47" s="21">
        <v>1</v>
      </c>
      <c r="D47" s="21">
        <v>1</v>
      </c>
      <c r="E47" t="s">
        <v>677</v>
      </c>
      <c r="F47" t="s">
        <v>955</v>
      </c>
      <c r="G47" t="s">
        <v>451</v>
      </c>
      <c r="H47">
        <v>15</v>
      </c>
    </row>
    <row r="48" spans="1:8" x14ac:dyDescent="0.35">
      <c r="A48" s="25">
        <v>48</v>
      </c>
      <c r="B48" s="21">
        <v>0</v>
      </c>
      <c r="C48" s="21">
        <v>1</v>
      </c>
      <c r="D48" s="21">
        <v>1</v>
      </c>
      <c r="E48" t="s">
        <v>677</v>
      </c>
      <c r="F48" t="s">
        <v>956</v>
      </c>
      <c r="G48" t="s">
        <v>451</v>
      </c>
      <c r="H48">
        <v>13</v>
      </c>
    </row>
    <row r="49" spans="1:8" x14ac:dyDescent="0.35">
      <c r="A49" s="25">
        <v>48</v>
      </c>
      <c r="B49" s="21">
        <v>0</v>
      </c>
      <c r="C49" s="21">
        <v>1</v>
      </c>
      <c r="D49" s="21">
        <v>1</v>
      </c>
      <c r="E49" t="s">
        <v>677</v>
      </c>
      <c r="F49" t="s">
        <v>755</v>
      </c>
      <c r="G49" t="s">
        <v>451</v>
      </c>
      <c r="H49">
        <v>10</v>
      </c>
    </row>
    <row r="50" spans="1:8" x14ac:dyDescent="0.35">
      <c r="A50" s="25">
        <v>48</v>
      </c>
      <c r="B50" s="21">
        <v>0</v>
      </c>
      <c r="C50" s="21">
        <v>1</v>
      </c>
      <c r="D50" s="21">
        <v>1</v>
      </c>
      <c r="E50" t="s">
        <v>677</v>
      </c>
      <c r="F50" t="s">
        <v>534</v>
      </c>
      <c r="G50" t="s">
        <v>451</v>
      </c>
      <c r="H50">
        <v>10</v>
      </c>
    </row>
    <row r="51" spans="1:8" x14ac:dyDescent="0.35">
      <c r="A51" s="25">
        <v>48</v>
      </c>
      <c r="B51" s="21">
        <v>0</v>
      </c>
      <c r="C51" s="21">
        <v>1</v>
      </c>
      <c r="D51" s="21">
        <v>1</v>
      </c>
      <c r="E51" t="s">
        <v>677</v>
      </c>
      <c r="F51" t="s">
        <v>495</v>
      </c>
      <c r="G51" t="s">
        <v>451</v>
      </c>
      <c r="H51">
        <v>6</v>
      </c>
    </row>
    <row r="52" spans="1:8" x14ac:dyDescent="0.35">
      <c r="A52" s="25">
        <v>48</v>
      </c>
      <c r="B52" s="21">
        <v>0</v>
      </c>
      <c r="C52" s="21">
        <v>1</v>
      </c>
      <c r="D52" s="21">
        <v>1</v>
      </c>
      <c r="E52" t="s">
        <v>677</v>
      </c>
      <c r="F52" t="s">
        <v>553</v>
      </c>
      <c r="G52" t="s">
        <v>451</v>
      </c>
      <c r="H52">
        <v>4</v>
      </c>
    </row>
    <row r="53" spans="1:8" x14ac:dyDescent="0.35">
      <c r="A53" s="25">
        <v>48</v>
      </c>
      <c r="B53" s="21">
        <v>0</v>
      </c>
      <c r="C53" s="21">
        <v>1</v>
      </c>
      <c r="D53" s="21">
        <v>1</v>
      </c>
      <c r="E53" t="s">
        <v>677</v>
      </c>
      <c r="F53" t="s">
        <v>957</v>
      </c>
      <c r="G53" t="s">
        <v>451</v>
      </c>
      <c r="H53">
        <v>4</v>
      </c>
    </row>
    <row r="54" spans="1:8" x14ac:dyDescent="0.35">
      <c r="A54" s="25">
        <v>48</v>
      </c>
      <c r="B54" s="21">
        <v>0</v>
      </c>
      <c r="C54" s="21">
        <v>1</v>
      </c>
      <c r="D54" s="21">
        <v>1</v>
      </c>
      <c r="E54" t="s">
        <v>677</v>
      </c>
      <c r="F54" t="s">
        <v>958</v>
      </c>
      <c r="G54" t="s">
        <v>451</v>
      </c>
      <c r="H54">
        <v>4</v>
      </c>
    </row>
    <row r="55" spans="1:8" x14ac:dyDescent="0.35">
      <c r="A55" s="25">
        <v>48</v>
      </c>
      <c r="B55" s="21">
        <v>0</v>
      </c>
      <c r="C55" s="21">
        <v>1</v>
      </c>
      <c r="D55" s="21">
        <v>1</v>
      </c>
      <c r="E55" t="s">
        <v>677</v>
      </c>
      <c r="F55" t="s">
        <v>959</v>
      </c>
      <c r="G55" t="s">
        <v>451</v>
      </c>
      <c r="H55">
        <v>4</v>
      </c>
    </row>
    <row r="56" spans="1:8" x14ac:dyDescent="0.35">
      <c r="A56" s="25">
        <v>48</v>
      </c>
      <c r="B56" s="21">
        <v>0</v>
      </c>
      <c r="C56" s="21">
        <v>1</v>
      </c>
      <c r="D56" s="21">
        <v>1</v>
      </c>
      <c r="E56" t="s">
        <v>677</v>
      </c>
      <c r="F56" t="s">
        <v>960</v>
      </c>
      <c r="G56" t="s">
        <v>451</v>
      </c>
      <c r="H56">
        <v>4</v>
      </c>
    </row>
    <row r="57" spans="1:8" x14ac:dyDescent="0.35">
      <c r="A57" s="25">
        <v>48</v>
      </c>
      <c r="B57" s="21">
        <v>0</v>
      </c>
      <c r="C57" s="21">
        <v>1</v>
      </c>
      <c r="D57" s="21">
        <v>1</v>
      </c>
      <c r="E57" t="s">
        <v>677</v>
      </c>
      <c r="F57" t="s">
        <v>507</v>
      </c>
      <c r="G57" t="s">
        <v>451</v>
      </c>
      <c r="H57">
        <v>4</v>
      </c>
    </row>
    <row r="58" spans="1:8" x14ac:dyDescent="0.35">
      <c r="A58" s="25">
        <v>48</v>
      </c>
      <c r="B58" s="21">
        <v>0</v>
      </c>
      <c r="C58" s="21">
        <v>1</v>
      </c>
      <c r="D58" s="21">
        <v>1</v>
      </c>
      <c r="E58" t="s">
        <v>677</v>
      </c>
      <c r="F58" t="s">
        <v>885</v>
      </c>
      <c r="G58" t="s">
        <v>451</v>
      </c>
      <c r="H58">
        <v>4</v>
      </c>
    </row>
    <row r="59" spans="1:8" x14ac:dyDescent="0.35">
      <c r="A59" s="25">
        <v>48</v>
      </c>
      <c r="B59" s="21">
        <v>0</v>
      </c>
      <c r="C59" s="21">
        <v>1</v>
      </c>
      <c r="D59" s="21">
        <v>1</v>
      </c>
      <c r="E59" t="s">
        <v>677</v>
      </c>
      <c r="F59" t="s">
        <v>961</v>
      </c>
      <c r="G59" t="s">
        <v>451</v>
      </c>
      <c r="H59">
        <v>4</v>
      </c>
    </row>
    <row r="60" spans="1:8" x14ac:dyDescent="0.35">
      <c r="A60" s="25">
        <v>48</v>
      </c>
      <c r="B60" s="21">
        <v>0</v>
      </c>
      <c r="C60" s="21">
        <v>1</v>
      </c>
      <c r="D60" s="21">
        <v>1</v>
      </c>
      <c r="E60" t="s">
        <v>677</v>
      </c>
      <c r="F60" t="s">
        <v>749</v>
      </c>
      <c r="G60" t="s">
        <v>451</v>
      </c>
      <c r="H60">
        <v>2</v>
      </c>
    </row>
    <row r="61" spans="1:8" x14ac:dyDescent="0.35">
      <c r="A61" s="25">
        <v>48</v>
      </c>
      <c r="B61" s="21">
        <v>0</v>
      </c>
      <c r="C61" s="21">
        <v>1</v>
      </c>
      <c r="D61" s="21">
        <v>1</v>
      </c>
      <c r="E61" t="s">
        <v>677</v>
      </c>
      <c r="F61" t="s">
        <v>962</v>
      </c>
      <c r="G61" t="s">
        <v>451</v>
      </c>
      <c r="H61">
        <v>2</v>
      </c>
    </row>
    <row r="62" spans="1:8" x14ac:dyDescent="0.35">
      <c r="A62" s="25">
        <v>48</v>
      </c>
      <c r="B62" s="21">
        <v>0</v>
      </c>
      <c r="C62" s="21">
        <v>1</v>
      </c>
      <c r="D62" s="21">
        <v>1</v>
      </c>
      <c r="E62" t="s">
        <v>677</v>
      </c>
      <c r="F62" t="s">
        <v>963</v>
      </c>
      <c r="G62" t="s">
        <v>451</v>
      </c>
      <c r="H62">
        <v>2</v>
      </c>
    </row>
    <row r="63" spans="1:8" x14ac:dyDescent="0.35">
      <c r="A63" s="25">
        <v>48</v>
      </c>
      <c r="B63" s="21">
        <v>0</v>
      </c>
      <c r="C63" s="21">
        <v>1</v>
      </c>
      <c r="D63" s="21">
        <v>1</v>
      </c>
      <c r="E63" t="s">
        <v>677</v>
      </c>
      <c r="F63" t="s">
        <v>764</v>
      </c>
      <c r="G63" t="s">
        <v>451</v>
      </c>
      <c r="H63">
        <v>2</v>
      </c>
    </row>
    <row r="64" spans="1:8" x14ac:dyDescent="0.35">
      <c r="A64" s="25">
        <v>48</v>
      </c>
      <c r="B64" s="21">
        <v>0</v>
      </c>
      <c r="C64" s="21">
        <v>1</v>
      </c>
      <c r="D64" s="21">
        <v>1</v>
      </c>
      <c r="E64" t="s">
        <v>677</v>
      </c>
      <c r="F64" t="s">
        <v>766</v>
      </c>
      <c r="G64" t="s">
        <v>451</v>
      </c>
      <c r="H64">
        <v>2</v>
      </c>
    </row>
    <row r="65" spans="1:8" x14ac:dyDescent="0.35">
      <c r="A65" s="25">
        <v>48</v>
      </c>
      <c r="B65" s="21">
        <v>0</v>
      </c>
      <c r="C65" s="21">
        <v>1</v>
      </c>
      <c r="D65" s="21">
        <v>1</v>
      </c>
      <c r="E65" t="s">
        <v>677</v>
      </c>
      <c r="F65" t="s">
        <v>964</v>
      </c>
      <c r="G65" t="s">
        <v>451</v>
      </c>
      <c r="H65">
        <v>2</v>
      </c>
    </row>
    <row r="66" spans="1:8" x14ac:dyDescent="0.35">
      <c r="A66" s="25">
        <v>48</v>
      </c>
      <c r="B66" s="21">
        <v>0</v>
      </c>
      <c r="C66" s="21">
        <v>1</v>
      </c>
      <c r="D66" s="21">
        <v>1</v>
      </c>
      <c r="E66" t="s">
        <v>677</v>
      </c>
      <c r="F66" t="s">
        <v>782</v>
      </c>
      <c r="G66" t="s">
        <v>451</v>
      </c>
      <c r="H66">
        <v>2</v>
      </c>
    </row>
    <row r="67" spans="1:8" x14ac:dyDescent="0.35">
      <c r="A67" s="25">
        <v>48</v>
      </c>
      <c r="B67" s="21">
        <v>0</v>
      </c>
      <c r="C67" s="21">
        <v>1</v>
      </c>
      <c r="D67" s="21">
        <v>1</v>
      </c>
      <c r="E67" t="s">
        <v>677</v>
      </c>
      <c r="F67" t="s">
        <v>649</v>
      </c>
      <c r="G67" t="s">
        <v>451</v>
      </c>
      <c r="H67">
        <v>2</v>
      </c>
    </row>
    <row r="68" spans="1:8" x14ac:dyDescent="0.35">
      <c r="A68" s="25">
        <v>48</v>
      </c>
      <c r="B68" s="21">
        <v>0</v>
      </c>
      <c r="C68" s="21">
        <v>1</v>
      </c>
      <c r="D68" s="21">
        <v>1</v>
      </c>
      <c r="E68" t="s">
        <v>677</v>
      </c>
      <c r="F68" t="s">
        <v>526</v>
      </c>
      <c r="G68" t="s">
        <v>451</v>
      </c>
      <c r="H68">
        <v>2</v>
      </c>
    </row>
    <row r="69" spans="1:8" x14ac:dyDescent="0.35">
      <c r="A69" s="25">
        <v>48</v>
      </c>
      <c r="B69" s="21">
        <v>0</v>
      </c>
      <c r="C69" s="21">
        <v>1</v>
      </c>
      <c r="D69" s="21">
        <v>1</v>
      </c>
      <c r="E69" t="s">
        <v>677</v>
      </c>
      <c r="F69" t="s">
        <v>541</v>
      </c>
      <c r="G69" t="s">
        <v>451</v>
      </c>
      <c r="H69">
        <v>2</v>
      </c>
    </row>
    <row r="70" spans="1:8" x14ac:dyDescent="0.35">
      <c r="A70" s="25">
        <v>48</v>
      </c>
      <c r="B70" s="21">
        <v>0</v>
      </c>
      <c r="C70" s="21">
        <v>1</v>
      </c>
      <c r="D70" s="21">
        <v>1</v>
      </c>
      <c r="E70" t="s">
        <v>677</v>
      </c>
      <c r="F70" t="s">
        <v>965</v>
      </c>
      <c r="G70" t="s">
        <v>451</v>
      </c>
      <c r="H70">
        <v>2</v>
      </c>
    </row>
    <row r="71" spans="1:8" x14ac:dyDescent="0.35">
      <c r="A71" s="25">
        <v>48</v>
      </c>
      <c r="B71" s="21">
        <v>0</v>
      </c>
      <c r="C71" s="21">
        <v>1</v>
      </c>
      <c r="D71" s="21">
        <v>1</v>
      </c>
      <c r="E71" t="s">
        <v>677</v>
      </c>
      <c r="F71" t="s">
        <v>966</v>
      </c>
      <c r="G71" t="s">
        <v>451</v>
      </c>
      <c r="H71">
        <v>2</v>
      </c>
    </row>
    <row r="72" spans="1:8" x14ac:dyDescent="0.35">
      <c r="A72" s="25">
        <v>48</v>
      </c>
      <c r="B72" s="21">
        <v>0</v>
      </c>
      <c r="C72" s="21">
        <v>1</v>
      </c>
      <c r="D72" s="21">
        <v>1</v>
      </c>
      <c r="E72" t="s">
        <v>677</v>
      </c>
      <c r="F72" t="s">
        <v>967</v>
      </c>
      <c r="G72" t="s">
        <v>451</v>
      </c>
      <c r="H72">
        <v>2</v>
      </c>
    </row>
    <row r="73" spans="1:8" x14ac:dyDescent="0.35">
      <c r="A73" s="25">
        <v>48</v>
      </c>
      <c r="B73" s="21">
        <v>0</v>
      </c>
      <c r="C73" s="21">
        <v>1</v>
      </c>
      <c r="D73" s="21">
        <v>1</v>
      </c>
      <c r="E73" t="s">
        <v>677</v>
      </c>
      <c r="F73" t="s">
        <v>690</v>
      </c>
      <c r="G73" t="s">
        <v>451</v>
      </c>
      <c r="H73">
        <v>2</v>
      </c>
    </row>
    <row r="74" spans="1:8" x14ac:dyDescent="0.35">
      <c r="A74" s="25">
        <v>48</v>
      </c>
      <c r="B74" s="21">
        <v>0</v>
      </c>
      <c r="C74" s="21">
        <v>1</v>
      </c>
      <c r="D74" s="21">
        <v>1</v>
      </c>
      <c r="E74" t="s">
        <v>677</v>
      </c>
      <c r="F74" t="s">
        <v>786</v>
      </c>
      <c r="G74" t="s">
        <v>451</v>
      </c>
      <c r="H74">
        <v>2</v>
      </c>
    </row>
    <row r="75" spans="1:8" x14ac:dyDescent="0.35">
      <c r="A75" s="25">
        <v>48</v>
      </c>
      <c r="B75" s="21">
        <v>0</v>
      </c>
      <c r="C75" s="21">
        <v>1</v>
      </c>
      <c r="D75" s="21">
        <v>1</v>
      </c>
      <c r="E75" t="s">
        <v>677</v>
      </c>
      <c r="F75" t="s">
        <v>968</v>
      </c>
      <c r="G75" t="s">
        <v>451</v>
      </c>
      <c r="H75">
        <v>2</v>
      </c>
    </row>
    <row r="76" spans="1:8" x14ac:dyDescent="0.35">
      <c r="A76" s="25">
        <v>48</v>
      </c>
      <c r="B76" s="21">
        <v>0</v>
      </c>
      <c r="C76" s="21">
        <v>1</v>
      </c>
      <c r="D76" s="21">
        <v>1</v>
      </c>
      <c r="E76" t="s">
        <v>677</v>
      </c>
      <c r="F76" t="s">
        <v>969</v>
      </c>
      <c r="G76" t="s">
        <v>451</v>
      </c>
      <c r="H76">
        <v>1</v>
      </c>
    </row>
    <row r="77" spans="1:8" x14ac:dyDescent="0.35">
      <c r="A77" s="25">
        <v>48</v>
      </c>
      <c r="B77" s="21">
        <v>0</v>
      </c>
      <c r="C77" s="21">
        <v>1</v>
      </c>
      <c r="D77" s="21">
        <v>1</v>
      </c>
      <c r="E77" t="s">
        <v>485</v>
      </c>
      <c r="F77" t="s">
        <v>31</v>
      </c>
      <c r="G77" t="s">
        <v>451</v>
      </c>
      <c r="H77">
        <v>210</v>
      </c>
    </row>
    <row r="78" spans="1:8" x14ac:dyDescent="0.35">
      <c r="A78" s="25">
        <v>48</v>
      </c>
      <c r="B78" s="21">
        <v>0</v>
      </c>
      <c r="C78" s="21">
        <v>1</v>
      </c>
      <c r="D78" s="21">
        <v>1</v>
      </c>
      <c r="E78" t="s">
        <v>485</v>
      </c>
      <c r="F78" t="s">
        <v>33</v>
      </c>
      <c r="G78" t="s">
        <v>451</v>
      </c>
      <c r="H78">
        <v>473</v>
      </c>
    </row>
  </sheetData>
  <hyperlinks>
    <hyperlink ref="F32" r:id="rId1" display="https://clinicaltrials.gov/ct2/results?term=NCT01355679" xr:uid="{6CA3D583-4B83-48B4-976F-FA98BABBF1E1}"/>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4996F-5213-41D7-8798-D4D1B12FDF96}">
  <dimension ref="A1:H32"/>
  <sheetViews>
    <sheetView topLeftCell="A7" workbookViewId="0">
      <selection activeCell="M23" sqref="M23"/>
    </sheetView>
  </sheetViews>
  <sheetFormatPr defaultColWidth="8.453125" defaultRowHeight="14.5" x14ac:dyDescent="0.35"/>
  <cols>
    <col min="4" max="4" width="12.453125" customWidth="1"/>
    <col min="5" max="5" width="14.453125" customWidth="1"/>
    <col min="6" max="6" width="12.453125" customWidth="1"/>
    <col min="7" max="7" width="10.45312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49</v>
      </c>
      <c r="B2" s="21">
        <v>0</v>
      </c>
      <c r="C2" s="21">
        <v>1</v>
      </c>
      <c r="D2" s="21">
        <v>1</v>
      </c>
      <c r="E2" t="s">
        <v>449</v>
      </c>
      <c r="F2" t="s">
        <v>479</v>
      </c>
      <c r="G2" t="s">
        <v>451</v>
      </c>
      <c r="H2">
        <v>257</v>
      </c>
    </row>
    <row r="3" spans="1:8" x14ac:dyDescent="0.35">
      <c r="A3" s="25">
        <v>49</v>
      </c>
      <c r="B3" s="21">
        <v>0</v>
      </c>
      <c r="C3" s="21">
        <v>1</v>
      </c>
      <c r="D3" s="21">
        <v>1</v>
      </c>
      <c r="E3" t="s">
        <v>449</v>
      </c>
      <c r="F3" t="s">
        <v>450</v>
      </c>
      <c r="G3" t="s">
        <v>451</v>
      </c>
      <c r="H3">
        <v>140</v>
      </c>
    </row>
    <row r="4" spans="1:8" x14ac:dyDescent="0.35">
      <c r="A4" s="25">
        <v>49</v>
      </c>
      <c r="B4" s="21">
        <v>0</v>
      </c>
      <c r="C4" s="21">
        <v>1</v>
      </c>
      <c r="D4" s="21">
        <v>1</v>
      </c>
      <c r="E4" t="s">
        <v>449</v>
      </c>
      <c r="F4" t="s">
        <v>452</v>
      </c>
      <c r="G4" t="s">
        <v>451</v>
      </c>
      <c r="H4">
        <v>108</v>
      </c>
    </row>
    <row r="5" spans="1:8" x14ac:dyDescent="0.35">
      <c r="A5" s="25">
        <v>49</v>
      </c>
      <c r="B5" s="21">
        <v>0</v>
      </c>
      <c r="C5" s="21">
        <v>1</v>
      </c>
      <c r="D5" s="21">
        <v>1</v>
      </c>
      <c r="E5" t="s">
        <v>449</v>
      </c>
      <c r="F5" t="s">
        <v>453</v>
      </c>
      <c r="G5" t="s">
        <v>451</v>
      </c>
      <c r="H5">
        <v>84</v>
      </c>
    </row>
    <row r="6" spans="1:8" x14ac:dyDescent="0.35">
      <c r="A6" s="25">
        <v>49</v>
      </c>
      <c r="B6" s="21">
        <v>0</v>
      </c>
      <c r="C6" s="21">
        <v>1</v>
      </c>
      <c r="D6" s="21">
        <v>1</v>
      </c>
      <c r="E6" t="s">
        <v>449</v>
      </c>
      <c r="F6" t="s">
        <v>454</v>
      </c>
      <c r="G6" t="s">
        <v>451</v>
      </c>
      <c r="H6">
        <v>18</v>
      </c>
    </row>
    <row r="7" spans="1:8" x14ac:dyDescent="0.35">
      <c r="A7" s="25">
        <v>49</v>
      </c>
      <c r="B7" s="21">
        <v>0</v>
      </c>
      <c r="C7" s="21">
        <v>1</v>
      </c>
      <c r="D7" s="21">
        <v>1</v>
      </c>
      <c r="E7" t="s">
        <v>449</v>
      </c>
      <c r="F7" t="s">
        <v>455</v>
      </c>
      <c r="G7" t="s">
        <v>451</v>
      </c>
      <c r="H7">
        <v>7</v>
      </c>
    </row>
    <row r="8" spans="1:8" x14ac:dyDescent="0.35">
      <c r="A8" s="25">
        <v>49</v>
      </c>
      <c r="B8" s="21">
        <v>0</v>
      </c>
      <c r="C8" s="21">
        <v>1</v>
      </c>
      <c r="D8" s="21">
        <v>1</v>
      </c>
      <c r="E8" t="s">
        <v>449</v>
      </c>
      <c r="F8" t="s">
        <v>486</v>
      </c>
      <c r="G8" t="s">
        <v>451</v>
      </c>
      <c r="H8">
        <v>3</v>
      </c>
    </row>
    <row r="9" spans="1:8" x14ac:dyDescent="0.35">
      <c r="A9" s="25">
        <v>49</v>
      </c>
      <c r="B9" s="21">
        <v>0</v>
      </c>
      <c r="C9" s="21">
        <v>1</v>
      </c>
      <c r="D9" s="21">
        <v>1</v>
      </c>
      <c r="E9" t="s">
        <v>449</v>
      </c>
      <c r="F9" t="s">
        <v>571</v>
      </c>
      <c r="G9" t="s">
        <v>451</v>
      </c>
      <c r="H9">
        <v>4</v>
      </c>
    </row>
    <row r="10" spans="1:8" x14ac:dyDescent="0.35">
      <c r="A10" s="25">
        <v>49</v>
      </c>
      <c r="B10" s="21">
        <v>0</v>
      </c>
      <c r="C10" s="21">
        <v>1</v>
      </c>
      <c r="D10" s="21">
        <v>1</v>
      </c>
      <c r="E10" t="s">
        <v>456</v>
      </c>
      <c r="F10" t="s">
        <v>487</v>
      </c>
      <c r="G10" t="s">
        <v>451</v>
      </c>
      <c r="H10">
        <v>621</v>
      </c>
    </row>
    <row r="11" spans="1:8" x14ac:dyDescent="0.35">
      <c r="A11" s="25">
        <v>49</v>
      </c>
      <c r="B11" s="21">
        <v>0</v>
      </c>
      <c r="C11" s="21">
        <v>1</v>
      </c>
      <c r="D11" s="21">
        <v>1</v>
      </c>
      <c r="E11" t="s">
        <v>458</v>
      </c>
      <c r="F11" t="s">
        <v>584</v>
      </c>
      <c r="G11" t="s">
        <v>451</v>
      </c>
      <c r="H11">
        <v>20</v>
      </c>
    </row>
    <row r="12" spans="1:8" x14ac:dyDescent="0.35">
      <c r="A12" s="25">
        <v>49</v>
      </c>
      <c r="B12" s="21">
        <v>0</v>
      </c>
      <c r="C12" s="21">
        <v>1</v>
      </c>
      <c r="D12" s="21">
        <v>1</v>
      </c>
      <c r="E12" t="s">
        <v>458</v>
      </c>
      <c r="F12" t="s">
        <v>585</v>
      </c>
      <c r="G12" t="s">
        <v>451</v>
      </c>
      <c r="H12">
        <v>75</v>
      </c>
    </row>
    <row r="13" spans="1:8" x14ac:dyDescent="0.35">
      <c r="A13" s="25">
        <v>49</v>
      </c>
      <c r="B13" s="21">
        <v>0</v>
      </c>
      <c r="C13" s="21">
        <v>1</v>
      </c>
      <c r="D13" s="21">
        <v>1</v>
      </c>
      <c r="E13" t="s">
        <v>458</v>
      </c>
      <c r="F13" t="s">
        <v>583</v>
      </c>
      <c r="G13" t="s">
        <v>451</v>
      </c>
      <c r="H13">
        <v>5</v>
      </c>
    </row>
    <row r="14" spans="1:8" x14ac:dyDescent="0.35">
      <c r="A14" s="25">
        <v>49</v>
      </c>
      <c r="B14" s="21">
        <v>0</v>
      </c>
      <c r="C14" s="21">
        <v>1</v>
      </c>
      <c r="D14" s="21">
        <v>1</v>
      </c>
      <c r="E14" t="s">
        <v>458</v>
      </c>
      <c r="F14" t="s">
        <v>950</v>
      </c>
      <c r="G14" t="s">
        <v>451</v>
      </c>
      <c r="H14">
        <v>3</v>
      </c>
    </row>
    <row r="15" spans="1:8" x14ac:dyDescent="0.35">
      <c r="A15" s="25">
        <v>49</v>
      </c>
      <c r="B15" s="21">
        <v>0</v>
      </c>
      <c r="C15" s="21">
        <v>1</v>
      </c>
      <c r="D15" s="21">
        <v>1</v>
      </c>
      <c r="E15" t="s">
        <v>458</v>
      </c>
      <c r="F15" t="s">
        <v>586</v>
      </c>
      <c r="G15" t="s">
        <v>451</v>
      </c>
      <c r="H15">
        <v>450</v>
      </c>
    </row>
    <row r="16" spans="1:8" x14ac:dyDescent="0.35">
      <c r="A16" s="25">
        <v>49</v>
      </c>
      <c r="B16" s="21">
        <v>0</v>
      </c>
      <c r="C16" s="21">
        <v>1</v>
      </c>
      <c r="D16" s="21">
        <v>1</v>
      </c>
      <c r="E16" t="s">
        <v>458</v>
      </c>
      <c r="F16" t="s">
        <v>459</v>
      </c>
      <c r="G16" t="s">
        <v>451</v>
      </c>
      <c r="H16">
        <f>621-SUM(H11:H15)</f>
        <v>68</v>
      </c>
    </row>
    <row r="17" spans="1:8" x14ac:dyDescent="0.35">
      <c r="A17" s="25">
        <v>49</v>
      </c>
      <c r="B17" s="21">
        <v>0</v>
      </c>
      <c r="C17" s="21">
        <v>1</v>
      </c>
      <c r="D17" s="21">
        <v>1</v>
      </c>
      <c r="E17" t="s">
        <v>460</v>
      </c>
      <c r="F17" t="s">
        <v>580</v>
      </c>
      <c r="G17" t="s">
        <v>451</v>
      </c>
      <c r="H17">
        <v>100</v>
      </c>
    </row>
    <row r="18" spans="1:8" x14ac:dyDescent="0.35">
      <c r="A18" s="25">
        <v>49</v>
      </c>
      <c r="B18" s="21">
        <v>0</v>
      </c>
      <c r="C18" s="21">
        <v>1</v>
      </c>
      <c r="D18" s="21">
        <v>1</v>
      </c>
      <c r="E18" t="s">
        <v>460</v>
      </c>
      <c r="F18" t="s">
        <v>581</v>
      </c>
      <c r="G18" t="s">
        <v>451</v>
      </c>
      <c r="H18">
        <v>500</v>
      </c>
    </row>
    <row r="19" spans="1:8" x14ac:dyDescent="0.35">
      <c r="A19" s="25">
        <v>49</v>
      </c>
      <c r="B19" s="21">
        <v>0</v>
      </c>
      <c r="C19" s="21">
        <v>1</v>
      </c>
      <c r="D19" s="21">
        <v>1</v>
      </c>
      <c r="E19" t="s">
        <v>460</v>
      </c>
      <c r="F19" t="s">
        <v>482</v>
      </c>
      <c r="G19" t="s">
        <v>451</v>
      </c>
      <c r="H19">
        <v>21</v>
      </c>
    </row>
    <row r="20" spans="1:8" x14ac:dyDescent="0.35">
      <c r="A20" s="25">
        <v>49</v>
      </c>
      <c r="B20" s="21">
        <v>0</v>
      </c>
      <c r="C20" s="21">
        <v>1</v>
      </c>
      <c r="D20" s="21">
        <v>1</v>
      </c>
      <c r="E20" t="s">
        <v>461</v>
      </c>
      <c r="F20" s="5" t="s">
        <v>462</v>
      </c>
      <c r="G20" t="s">
        <v>451</v>
      </c>
      <c r="H20">
        <v>621</v>
      </c>
    </row>
    <row r="21" spans="1:8" x14ac:dyDescent="0.35">
      <c r="A21" s="25">
        <v>49</v>
      </c>
      <c r="B21" s="21">
        <v>0</v>
      </c>
      <c r="C21" s="21">
        <v>1</v>
      </c>
      <c r="D21" s="21">
        <v>1</v>
      </c>
      <c r="E21" t="s">
        <v>463</v>
      </c>
      <c r="F21" t="s">
        <v>464</v>
      </c>
      <c r="G21" t="s">
        <v>451</v>
      </c>
      <c r="H21">
        <f>621-380</f>
        <v>241</v>
      </c>
    </row>
    <row r="22" spans="1:8" x14ac:dyDescent="0.35">
      <c r="A22" s="25">
        <v>49</v>
      </c>
      <c r="B22" s="21">
        <v>0</v>
      </c>
      <c r="C22" s="21">
        <v>1</v>
      </c>
      <c r="D22" s="21">
        <v>1</v>
      </c>
      <c r="E22" t="s">
        <v>463</v>
      </c>
      <c r="F22" t="s">
        <v>465</v>
      </c>
      <c r="G22" t="s">
        <v>451</v>
      </c>
      <c r="H22">
        <v>380</v>
      </c>
    </row>
    <row r="23" spans="1:8" x14ac:dyDescent="0.35">
      <c r="A23" s="25">
        <v>49</v>
      </c>
      <c r="B23" s="21">
        <v>0</v>
      </c>
      <c r="C23" s="21">
        <v>1</v>
      </c>
      <c r="D23" s="21">
        <v>1</v>
      </c>
      <c r="E23" t="s">
        <v>466</v>
      </c>
      <c r="F23" t="s">
        <v>689</v>
      </c>
      <c r="G23" t="s">
        <v>451</v>
      </c>
      <c r="H23">
        <v>621</v>
      </c>
    </row>
    <row r="24" spans="1:8" x14ac:dyDescent="0.35">
      <c r="A24" s="25">
        <v>49</v>
      </c>
      <c r="B24" s="21">
        <v>0</v>
      </c>
      <c r="C24" s="21">
        <v>1</v>
      </c>
      <c r="D24" s="2">
        <v>0</v>
      </c>
      <c r="E24" t="s">
        <v>467</v>
      </c>
      <c r="F24" s="35" t="s">
        <v>970</v>
      </c>
      <c r="G24" t="s">
        <v>469</v>
      </c>
    </row>
    <row r="25" spans="1:8" x14ac:dyDescent="0.35">
      <c r="A25" s="25">
        <v>49</v>
      </c>
      <c r="B25" s="21">
        <v>0</v>
      </c>
      <c r="C25" s="21">
        <v>1</v>
      </c>
      <c r="D25" s="2">
        <v>0</v>
      </c>
      <c r="E25" t="s">
        <v>470</v>
      </c>
      <c r="F25" s="35" t="s">
        <v>971</v>
      </c>
      <c r="G25" t="s">
        <v>469</v>
      </c>
    </row>
    <row r="26" spans="1:8" x14ac:dyDescent="0.35">
      <c r="A26" s="25">
        <v>49</v>
      </c>
      <c r="B26" s="21">
        <v>0</v>
      </c>
      <c r="C26" s="21">
        <v>1</v>
      </c>
      <c r="D26" s="2">
        <v>0</v>
      </c>
      <c r="E26" t="s">
        <v>467</v>
      </c>
      <c r="F26" s="35" t="s">
        <v>972</v>
      </c>
      <c r="G26" t="s">
        <v>469</v>
      </c>
    </row>
    <row r="27" spans="1:8" x14ac:dyDescent="0.35">
      <c r="A27" s="25">
        <v>49</v>
      </c>
      <c r="B27" s="21">
        <v>0</v>
      </c>
      <c r="C27" s="21">
        <v>1</v>
      </c>
      <c r="D27" s="2">
        <v>0</v>
      </c>
      <c r="E27" t="s">
        <v>470</v>
      </c>
      <c r="F27" s="35" t="s">
        <v>973</v>
      </c>
      <c r="G27" t="s">
        <v>469</v>
      </c>
    </row>
    <row r="28" spans="1:8" x14ac:dyDescent="0.35">
      <c r="A28" s="25">
        <v>49</v>
      </c>
      <c r="B28" s="21">
        <v>0</v>
      </c>
      <c r="C28" s="21">
        <v>1</v>
      </c>
      <c r="D28" s="2">
        <v>0</v>
      </c>
      <c r="E28" t="s">
        <v>467</v>
      </c>
      <c r="F28" s="35" t="s">
        <v>974</v>
      </c>
      <c r="G28" t="s">
        <v>469</v>
      </c>
    </row>
    <row r="29" spans="1:8" x14ac:dyDescent="0.35">
      <c r="A29" s="25">
        <v>49</v>
      </c>
      <c r="B29" s="21">
        <v>0</v>
      </c>
      <c r="C29" s="21">
        <v>1</v>
      </c>
      <c r="D29" s="2">
        <v>0</v>
      </c>
      <c r="E29" t="s">
        <v>470</v>
      </c>
      <c r="F29" s="35" t="s">
        <v>975</v>
      </c>
      <c r="G29" t="s">
        <v>469</v>
      </c>
    </row>
    <row r="30" spans="1:8" x14ac:dyDescent="0.35">
      <c r="A30" s="25">
        <v>49</v>
      </c>
      <c r="B30" s="21">
        <v>0</v>
      </c>
      <c r="C30" s="21">
        <v>1</v>
      </c>
      <c r="D30" s="2">
        <v>0</v>
      </c>
      <c r="E30" t="s">
        <v>467</v>
      </c>
      <c r="F30" s="35" t="s">
        <v>554</v>
      </c>
      <c r="G30" t="s">
        <v>469</v>
      </c>
    </row>
    <row r="31" spans="1:8" x14ac:dyDescent="0.35">
      <c r="A31" s="25">
        <v>49</v>
      </c>
      <c r="B31" s="21">
        <v>0</v>
      </c>
      <c r="C31" s="21">
        <v>1</v>
      </c>
      <c r="D31" s="2">
        <v>0</v>
      </c>
      <c r="E31" t="s">
        <v>470</v>
      </c>
      <c r="F31" s="35" t="s">
        <v>555</v>
      </c>
      <c r="G31" t="s">
        <v>469</v>
      </c>
    </row>
    <row r="32" spans="1:8" x14ac:dyDescent="0.35">
      <c r="A32" s="25">
        <v>49</v>
      </c>
      <c r="B32" s="21">
        <v>0</v>
      </c>
      <c r="C32" s="21">
        <v>1</v>
      </c>
      <c r="D32" s="2">
        <v>0</v>
      </c>
      <c r="E32" t="s">
        <v>472</v>
      </c>
      <c r="F32" s="35" t="s">
        <v>304</v>
      </c>
      <c r="G32" t="s">
        <v>469</v>
      </c>
    </row>
  </sheetData>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B4478-8994-4637-84EE-B7462E88727A}">
  <dimension ref="A1:H26"/>
  <sheetViews>
    <sheetView topLeftCell="A4" workbookViewId="0">
      <selection activeCell="E17" sqref="E17"/>
    </sheetView>
  </sheetViews>
  <sheetFormatPr defaultColWidth="8.453125" defaultRowHeight="14.5" x14ac:dyDescent="0.35"/>
  <cols>
    <col min="4" max="4" width="14.453125" customWidth="1"/>
    <col min="5" max="5" width="15.453125" customWidth="1"/>
    <col min="6" max="6" width="13.45312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50</v>
      </c>
      <c r="B2" s="21">
        <v>0</v>
      </c>
      <c r="C2" s="21">
        <v>1</v>
      </c>
      <c r="D2" s="21">
        <v>1</v>
      </c>
      <c r="E2" t="s">
        <v>449</v>
      </c>
      <c r="F2" t="s">
        <v>479</v>
      </c>
      <c r="G2" t="s">
        <v>451</v>
      </c>
      <c r="H2">
        <v>158</v>
      </c>
    </row>
    <row r="3" spans="1:8" x14ac:dyDescent="0.35">
      <c r="A3" s="25">
        <v>50</v>
      </c>
      <c r="B3" s="21">
        <v>0</v>
      </c>
      <c r="C3" s="21">
        <v>1</v>
      </c>
      <c r="D3" s="21">
        <v>1</v>
      </c>
      <c r="E3" t="s">
        <v>449</v>
      </c>
      <c r="F3" t="s">
        <v>450</v>
      </c>
      <c r="G3" t="s">
        <v>451</v>
      </c>
      <c r="H3">
        <v>132</v>
      </c>
    </row>
    <row r="4" spans="1:8" x14ac:dyDescent="0.35">
      <c r="A4" s="25">
        <v>50</v>
      </c>
      <c r="B4" s="21">
        <v>0</v>
      </c>
      <c r="C4" s="21">
        <v>1</v>
      </c>
      <c r="D4" s="21">
        <v>1</v>
      </c>
      <c r="E4" t="s">
        <v>449</v>
      </c>
      <c r="F4" t="s">
        <v>452</v>
      </c>
      <c r="G4" t="s">
        <v>451</v>
      </c>
      <c r="H4">
        <v>76</v>
      </c>
    </row>
    <row r="5" spans="1:8" x14ac:dyDescent="0.35">
      <c r="A5" s="25">
        <v>50</v>
      </c>
      <c r="B5" s="21">
        <v>0</v>
      </c>
      <c r="C5" s="21">
        <v>1</v>
      </c>
      <c r="D5" s="21">
        <v>1</v>
      </c>
      <c r="E5" t="s">
        <v>449</v>
      </c>
      <c r="F5" t="s">
        <v>453</v>
      </c>
      <c r="G5" t="s">
        <v>451</v>
      </c>
      <c r="H5">
        <v>49</v>
      </c>
    </row>
    <row r="6" spans="1:8" x14ac:dyDescent="0.35">
      <c r="A6" s="25">
        <v>50</v>
      </c>
      <c r="B6" s="21">
        <v>0</v>
      </c>
      <c r="C6" s="21">
        <v>1</v>
      </c>
      <c r="D6" s="21">
        <v>1</v>
      </c>
      <c r="E6" t="s">
        <v>456</v>
      </c>
      <c r="F6" t="s">
        <v>727</v>
      </c>
      <c r="G6" t="s">
        <v>451</v>
      </c>
      <c r="H6">
        <v>415</v>
      </c>
    </row>
    <row r="7" spans="1:8" x14ac:dyDescent="0.35">
      <c r="A7" s="25">
        <v>50</v>
      </c>
      <c r="B7" s="21">
        <v>0</v>
      </c>
      <c r="C7" s="21">
        <v>1</v>
      </c>
      <c r="D7" s="21">
        <v>1</v>
      </c>
      <c r="E7" t="s">
        <v>458</v>
      </c>
      <c r="F7" t="s">
        <v>584</v>
      </c>
      <c r="G7" t="s">
        <v>451</v>
      </c>
      <c r="H7">
        <v>14</v>
      </c>
    </row>
    <row r="8" spans="1:8" x14ac:dyDescent="0.35">
      <c r="A8" s="25">
        <v>50</v>
      </c>
      <c r="B8" s="21">
        <v>0</v>
      </c>
      <c r="C8" s="21">
        <v>1</v>
      </c>
      <c r="D8" s="21">
        <v>1</v>
      </c>
      <c r="E8" t="s">
        <v>458</v>
      </c>
      <c r="F8" t="s">
        <v>585</v>
      </c>
      <c r="G8" t="s">
        <v>451</v>
      </c>
      <c r="H8">
        <v>20</v>
      </c>
    </row>
    <row r="9" spans="1:8" x14ac:dyDescent="0.35">
      <c r="A9" s="25">
        <v>50</v>
      </c>
      <c r="B9" s="21">
        <v>0</v>
      </c>
      <c r="C9" s="21">
        <v>1</v>
      </c>
      <c r="D9" s="21">
        <v>1</v>
      </c>
      <c r="E9" t="s">
        <v>458</v>
      </c>
      <c r="F9" t="s">
        <v>586</v>
      </c>
      <c r="G9" t="s">
        <v>451</v>
      </c>
      <c r="H9">
        <v>260</v>
      </c>
    </row>
    <row r="10" spans="1:8" x14ac:dyDescent="0.35">
      <c r="A10" s="25">
        <v>50</v>
      </c>
      <c r="B10" s="21">
        <v>0</v>
      </c>
      <c r="C10" s="21">
        <v>1</v>
      </c>
      <c r="D10" s="21">
        <v>1</v>
      </c>
      <c r="E10" t="s">
        <v>458</v>
      </c>
      <c r="F10" t="s">
        <v>459</v>
      </c>
      <c r="G10" t="s">
        <v>451</v>
      </c>
      <c r="H10">
        <f>415-SUM(H7:H9)</f>
        <v>121</v>
      </c>
    </row>
    <row r="11" spans="1:8" x14ac:dyDescent="0.35">
      <c r="A11" s="25">
        <v>50</v>
      </c>
      <c r="B11" s="21">
        <v>0</v>
      </c>
      <c r="C11" s="21">
        <v>1</v>
      </c>
      <c r="D11" s="21">
        <v>1</v>
      </c>
      <c r="E11" t="s">
        <v>460</v>
      </c>
      <c r="F11" t="s">
        <v>580</v>
      </c>
      <c r="G11" t="s">
        <v>451</v>
      </c>
      <c r="H11">
        <v>75</v>
      </c>
    </row>
    <row r="12" spans="1:8" x14ac:dyDescent="0.35">
      <c r="A12" s="25">
        <v>50</v>
      </c>
      <c r="B12" s="21">
        <v>0</v>
      </c>
      <c r="C12" s="21">
        <v>1</v>
      </c>
      <c r="D12" s="21">
        <v>1</v>
      </c>
      <c r="E12" t="s">
        <v>460</v>
      </c>
      <c r="F12" t="s">
        <v>581</v>
      </c>
      <c r="G12" t="s">
        <v>451</v>
      </c>
      <c r="H12">
        <f>415-H11</f>
        <v>340</v>
      </c>
    </row>
    <row r="13" spans="1:8" x14ac:dyDescent="0.35">
      <c r="A13" s="25">
        <v>50</v>
      </c>
      <c r="B13" s="21">
        <v>0</v>
      </c>
      <c r="C13" s="21">
        <v>1</v>
      </c>
      <c r="D13" s="21">
        <v>1</v>
      </c>
      <c r="E13" t="s">
        <v>461</v>
      </c>
      <c r="F13" s="5" t="s">
        <v>462</v>
      </c>
      <c r="G13" t="s">
        <v>451</v>
      </c>
      <c r="H13">
        <v>415</v>
      </c>
    </row>
    <row r="14" spans="1:8" x14ac:dyDescent="0.35">
      <c r="A14" s="25">
        <v>50</v>
      </c>
      <c r="B14" s="21">
        <v>0</v>
      </c>
      <c r="C14" s="21">
        <v>1</v>
      </c>
      <c r="D14" s="21">
        <v>1</v>
      </c>
      <c r="E14" t="s">
        <v>463</v>
      </c>
      <c r="F14" t="s">
        <v>464</v>
      </c>
      <c r="G14" t="s">
        <v>451</v>
      </c>
      <c r="H14">
        <f>415-230</f>
        <v>185</v>
      </c>
    </row>
    <row r="15" spans="1:8" x14ac:dyDescent="0.35">
      <c r="A15" s="25">
        <v>50</v>
      </c>
      <c r="B15" s="21">
        <v>0</v>
      </c>
      <c r="C15" s="21">
        <v>1</v>
      </c>
      <c r="D15" s="21">
        <v>1</v>
      </c>
      <c r="E15" t="s">
        <v>463</v>
      </c>
      <c r="F15" t="s">
        <v>465</v>
      </c>
      <c r="G15" t="s">
        <v>451</v>
      </c>
      <c r="H15">
        <v>230</v>
      </c>
    </row>
    <row r="16" spans="1:8" x14ac:dyDescent="0.35">
      <c r="A16" s="25">
        <v>50</v>
      </c>
      <c r="B16" s="21">
        <v>0</v>
      </c>
      <c r="C16" s="21">
        <v>1</v>
      </c>
      <c r="D16" s="21">
        <v>1</v>
      </c>
      <c r="E16" t="s">
        <v>466</v>
      </c>
      <c r="F16" t="s">
        <v>976</v>
      </c>
      <c r="G16" t="s">
        <v>451</v>
      </c>
      <c r="H16">
        <v>415</v>
      </c>
    </row>
    <row r="17" spans="1:7" x14ac:dyDescent="0.35">
      <c r="A17" s="25">
        <v>50</v>
      </c>
      <c r="B17" s="21">
        <v>0</v>
      </c>
      <c r="C17" s="21">
        <v>1</v>
      </c>
      <c r="D17" s="2">
        <v>0</v>
      </c>
      <c r="E17" t="s">
        <v>639</v>
      </c>
      <c r="F17" t="s">
        <v>977</v>
      </c>
      <c r="G17" t="s">
        <v>469</v>
      </c>
    </row>
    <row r="18" spans="1:7" x14ac:dyDescent="0.35">
      <c r="A18" s="25">
        <v>50</v>
      </c>
      <c r="B18" s="21">
        <v>0</v>
      </c>
      <c r="C18" s="21">
        <v>1</v>
      </c>
      <c r="D18" s="2">
        <v>0</v>
      </c>
      <c r="E18" t="s">
        <v>467</v>
      </c>
      <c r="F18" s="35" t="s">
        <v>978</v>
      </c>
      <c r="G18" t="s">
        <v>469</v>
      </c>
    </row>
    <row r="19" spans="1:7" x14ac:dyDescent="0.35">
      <c r="A19" s="25">
        <v>50</v>
      </c>
      <c r="B19" s="21">
        <v>0</v>
      </c>
      <c r="C19" s="21">
        <v>1</v>
      </c>
      <c r="D19" s="2">
        <v>0</v>
      </c>
      <c r="E19" t="s">
        <v>470</v>
      </c>
      <c r="F19" s="35" t="s">
        <v>979</v>
      </c>
      <c r="G19" t="s">
        <v>469</v>
      </c>
    </row>
    <row r="20" spans="1:7" x14ac:dyDescent="0.35">
      <c r="A20" s="25">
        <v>50</v>
      </c>
      <c r="B20" s="21">
        <v>0</v>
      </c>
      <c r="C20" s="21">
        <v>1</v>
      </c>
      <c r="D20" s="2">
        <v>0</v>
      </c>
      <c r="E20" t="s">
        <v>467</v>
      </c>
      <c r="F20" s="35" t="s">
        <v>980</v>
      </c>
      <c r="G20" t="s">
        <v>469</v>
      </c>
    </row>
    <row r="21" spans="1:7" x14ac:dyDescent="0.35">
      <c r="A21" s="25">
        <v>50</v>
      </c>
      <c r="B21" s="21">
        <v>0</v>
      </c>
      <c r="C21" s="21">
        <v>1</v>
      </c>
      <c r="D21" s="2">
        <v>0</v>
      </c>
      <c r="E21" t="s">
        <v>470</v>
      </c>
      <c r="F21" s="35" t="s">
        <v>981</v>
      </c>
      <c r="G21" t="s">
        <v>469</v>
      </c>
    </row>
    <row r="22" spans="1:7" x14ac:dyDescent="0.35">
      <c r="A22" s="25">
        <v>50</v>
      </c>
      <c r="B22" s="21">
        <v>0</v>
      </c>
      <c r="C22" s="21">
        <v>1</v>
      </c>
      <c r="D22" s="2">
        <v>0</v>
      </c>
      <c r="E22" t="s">
        <v>467</v>
      </c>
      <c r="F22" s="35" t="s">
        <v>982</v>
      </c>
      <c r="G22" t="s">
        <v>469</v>
      </c>
    </row>
    <row r="23" spans="1:7" x14ac:dyDescent="0.35">
      <c r="A23" s="25">
        <v>50</v>
      </c>
      <c r="B23" s="21">
        <v>0</v>
      </c>
      <c r="C23" s="21">
        <v>1</v>
      </c>
      <c r="D23" s="2">
        <v>0</v>
      </c>
      <c r="E23" t="s">
        <v>470</v>
      </c>
      <c r="F23" s="35" t="s">
        <v>983</v>
      </c>
      <c r="G23" t="s">
        <v>469</v>
      </c>
    </row>
    <row r="24" spans="1:7" x14ac:dyDescent="0.35">
      <c r="A24" s="25">
        <v>50</v>
      </c>
      <c r="B24" s="21">
        <v>0</v>
      </c>
      <c r="C24" s="21">
        <v>1</v>
      </c>
      <c r="D24" s="2">
        <v>0</v>
      </c>
      <c r="E24" t="s">
        <v>467</v>
      </c>
      <c r="F24" s="35" t="s">
        <v>984</v>
      </c>
      <c r="G24" t="s">
        <v>469</v>
      </c>
    </row>
    <row r="25" spans="1:7" x14ac:dyDescent="0.35">
      <c r="A25" s="25">
        <v>50</v>
      </c>
      <c r="B25" s="21">
        <v>0</v>
      </c>
      <c r="C25" s="21">
        <v>1</v>
      </c>
      <c r="D25" s="2">
        <v>0</v>
      </c>
      <c r="E25" t="s">
        <v>470</v>
      </c>
      <c r="F25" s="35" t="s">
        <v>985</v>
      </c>
      <c r="G25" t="s">
        <v>469</v>
      </c>
    </row>
    <row r="26" spans="1:7" x14ac:dyDescent="0.35">
      <c r="A26" s="25">
        <v>50</v>
      </c>
      <c r="B26" s="21">
        <v>0</v>
      </c>
      <c r="C26" s="21">
        <v>1</v>
      </c>
      <c r="D26" s="2">
        <v>0</v>
      </c>
      <c r="E26" t="s">
        <v>472</v>
      </c>
      <c r="F26" s="35" t="s">
        <v>310</v>
      </c>
      <c r="G26" t="s">
        <v>469</v>
      </c>
    </row>
  </sheetData>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9EAB1-6577-4DF9-9CDA-030252C52B4F}">
  <dimension ref="A1:H24"/>
  <sheetViews>
    <sheetView workbookViewId="0">
      <selection activeCell="E16" sqref="E16"/>
    </sheetView>
  </sheetViews>
  <sheetFormatPr defaultColWidth="8.453125" defaultRowHeight="14.5" x14ac:dyDescent="0.35"/>
  <cols>
    <col min="4" max="4" width="12.453125" customWidth="1"/>
    <col min="5" max="5" width="20.1796875" bestFit="1" customWidth="1"/>
    <col min="6" max="6" width="74.81640625" bestFit="1" customWidth="1"/>
    <col min="7" max="7" width="11.45312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51</v>
      </c>
      <c r="B2" s="21">
        <v>0</v>
      </c>
      <c r="C2" s="21">
        <v>1</v>
      </c>
      <c r="D2" s="21">
        <v>1</v>
      </c>
      <c r="E2" t="s">
        <v>449</v>
      </c>
      <c r="F2" t="s">
        <v>479</v>
      </c>
      <c r="G2" t="s">
        <v>451</v>
      </c>
      <c r="H2">
        <v>17</v>
      </c>
    </row>
    <row r="3" spans="1:8" x14ac:dyDescent="0.35">
      <c r="A3" s="25">
        <v>51</v>
      </c>
      <c r="B3" s="21">
        <v>0</v>
      </c>
      <c r="C3" s="21">
        <v>1</v>
      </c>
      <c r="D3" s="21">
        <v>1</v>
      </c>
      <c r="E3" t="s">
        <v>449</v>
      </c>
      <c r="F3" t="s">
        <v>450</v>
      </c>
      <c r="G3" t="s">
        <v>451</v>
      </c>
      <c r="H3">
        <v>22</v>
      </c>
    </row>
    <row r="4" spans="1:8" x14ac:dyDescent="0.35">
      <c r="A4" s="25">
        <v>51</v>
      </c>
      <c r="B4" s="21">
        <v>0</v>
      </c>
      <c r="C4" s="21">
        <v>1</v>
      </c>
      <c r="D4" s="21">
        <v>1</v>
      </c>
      <c r="E4" t="s">
        <v>449</v>
      </c>
      <c r="F4" t="s">
        <v>452</v>
      </c>
      <c r="G4" t="s">
        <v>451</v>
      </c>
      <c r="H4">
        <v>22</v>
      </c>
    </row>
    <row r="5" spans="1:8" x14ac:dyDescent="0.35">
      <c r="A5" s="25">
        <v>51</v>
      </c>
      <c r="B5" s="21">
        <v>0</v>
      </c>
      <c r="C5" s="21">
        <v>1</v>
      </c>
      <c r="D5" s="21">
        <v>1</v>
      </c>
      <c r="E5" t="s">
        <v>449</v>
      </c>
      <c r="F5" t="s">
        <v>453</v>
      </c>
      <c r="G5" t="s">
        <v>451</v>
      </c>
      <c r="H5">
        <v>14</v>
      </c>
    </row>
    <row r="6" spans="1:8" x14ac:dyDescent="0.35">
      <c r="A6" s="25">
        <v>51</v>
      </c>
      <c r="B6" s="21">
        <v>0</v>
      </c>
      <c r="C6" s="21">
        <v>1</v>
      </c>
      <c r="D6" s="21">
        <v>1</v>
      </c>
      <c r="E6" t="s">
        <v>449</v>
      </c>
      <c r="F6" t="s">
        <v>454</v>
      </c>
      <c r="G6" t="s">
        <v>451</v>
      </c>
      <c r="H6">
        <v>7</v>
      </c>
    </row>
    <row r="7" spans="1:8" x14ac:dyDescent="0.35">
      <c r="A7" s="25">
        <v>51</v>
      </c>
      <c r="B7" s="21">
        <v>0</v>
      </c>
      <c r="C7" s="21">
        <v>1</v>
      </c>
      <c r="D7" s="21">
        <v>1</v>
      </c>
      <c r="E7" t="s">
        <v>449</v>
      </c>
      <c r="F7" t="s">
        <v>455</v>
      </c>
      <c r="G7" t="s">
        <v>451</v>
      </c>
      <c r="H7">
        <v>2</v>
      </c>
    </row>
    <row r="8" spans="1:8" x14ac:dyDescent="0.35">
      <c r="A8" s="25">
        <v>51</v>
      </c>
      <c r="B8" s="21">
        <v>0</v>
      </c>
      <c r="C8" s="21">
        <v>1</v>
      </c>
      <c r="D8" s="21">
        <v>1</v>
      </c>
      <c r="E8" t="s">
        <v>456</v>
      </c>
      <c r="F8" t="s">
        <v>727</v>
      </c>
      <c r="G8" t="s">
        <v>451</v>
      </c>
      <c r="H8">
        <v>82</v>
      </c>
    </row>
    <row r="9" spans="1:8" x14ac:dyDescent="0.35">
      <c r="A9" s="25">
        <v>51</v>
      </c>
      <c r="B9" s="21">
        <v>0</v>
      </c>
      <c r="C9" s="21">
        <v>1</v>
      </c>
      <c r="D9" s="21">
        <v>1</v>
      </c>
      <c r="E9" t="s">
        <v>456</v>
      </c>
      <c r="F9" t="s">
        <v>986</v>
      </c>
      <c r="G9" t="s">
        <v>451</v>
      </c>
      <c r="H9">
        <v>2</v>
      </c>
    </row>
    <row r="10" spans="1:8" x14ac:dyDescent="0.35">
      <c r="A10" s="25">
        <v>51</v>
      </c>
      <c r="B10" s="21">
        <v>0</v>
      </c>
      <c r="C10" s="21">
        <v>1</v>
      </c>
      <c r="D10" s="21">
        <v>1</v>
      </c>
      <c r="E10" t="s">
        <v>458</v>
      </c>
      <c r="F10" t="s">
        <v>459</v>
      </c>
      <c r="G10" t="s">
        <v>451</v>
      </c>
      <c r="H10">
        <v>84</v>
      </c>
    </row>
    <row r="11" spans="1:8" x14ac:dyDescent="0.35">
      <c r="A11" s="25">
        <v>51</v>
      </c>
      <c r="B11" s="21">
        <v>0</v>
      </c>
      <c r="C11" s="21">
        <v>1</v>
      </c>
      <c r="D11" s="21">
        <v>1</v>
      </c>
      <c r="E11" t="s">
        <v>460</v>
      </c>
      <c r="F11" t="s">
        <v>459</v>
      </c>
      <c r="G11" t="s">
        <v>451</v>
      </c>
      <c r="H11">
        <v>84</v>
      </c>
    </row>
    <row r="12" spans="1:8" x14ac:dyDescent="0.35">
      <c r="A12" s="25">
        <v>51</v>
      </c>
      <c r="B12" s="21">
        <v>0</v>
      </c>
      <c r="C12" s="21">
        <v>1</v>
      </c>
      <c r="D12" s="21">
        <v>1</v>
      </c>
      <c r="E12" t="s">
        <v>461</v>
      </c>
      <c r="F12" s="5" t="s">
        <v>462</v>
      </c>
      <c r="G12" t="s">
        <v>451</v>
      </c>
      <c r="H12">
        <v>84</v>
      </c>
    </row>
    <row r="13" spans="1:8" x14ac:dyDescent="0.35">
      <c r="A13" s="25">
        <v>51</v>
      </c>
      <c r="B13" s="21">
        <v>0</v>
      </c>
      <c r="C13" s="21">
        <v>1</v>
      </c>
      <c r="D13" s="21">
        <v>1</v>
      </c>
      <c r="E13" t="s">
        <v>463</v>
      </c>
      <c r="F13" t="s">
        <v>464</v>
      </c>
      <c r="G13" t="s">
        <v>451</v>
      </c>
      <c r="H13">
        <v>42</v>
      </c>
    </row>
    <row r="14" spans="1:8" x14ac:dyDescent="0.35">
      <c r="A14" s="25">
        <v>51</v>
      </c>
      <c r="B14" s="21">
        <v>0</v>
      </c>
      <c r="C14" s="21">
        <v>1</v>
      </c>
      <c r="D14" s="21">
        <v>1</v>
      </c>
      <c r="E14" t="s">
        <v>463</v>
      </c>
      <c r="F14" t="s">
        <v>465</v>
      </c>
      <c r="G14" t="s">
        <v>451</v>
      </c>
      <c r="H14">
        <v>42</v>
      </c>
    </row>
    <row r="15" spans="1:8" x14ac:dyDescent="0.35">
      <c r="A15" s="25">
        <v>51</v>
      </c>
      <c r="B15" s="21">
        <v>0</v>
      </c>
      <c r="C15" s="21">
        <v>1</v>
      </c>
      <c r="D15" s="21">
        <v>1</v>
      </c>
      <c r="E15" t="s">
        <v>466</v>
      </c>
      <c r="F15" t="s">
        <v>650</v>
      </c>
      <c r="G15" t="s">
        <v>451</v>
      </c>
      <c r="H15">
        <v>84</v>
      </c>
    </row>
    <row r="16" spans="1:8" x14ac:dyDescent="0.35">
      <c r="A16" s="25">
        <v>51</v>
      </c>
      <c r="B16" s="21">
        <v>0</v>
      </c>
      <c r="C16" s="21">
        <v>1</v>
      </c>
      <c r="D16" s="2">
        <v>0</v>
      </c>
      <c r="E16" t="s">
        <v>639</v>
      </c>
      <c r="F16" t="s">
        <v>987</v>
      </c>
      <c r="G16" t="s">
        <v>469</v>
      </c>
    </row>
    <row r="17" spans="1:8" x14ac:dyDescent="0.35">
      <c r="A17" s="25">
        <v>51</v>
      </c>
      <c r="B17" s="21">
        <v>0</v>
      </c>
      <c r="C17" s="21">
        <v>1</v>
      </c>
      <c r="D17" s="2">
        <v>0</v>
      </c>
      <c r="E17" t="s">
        <v>639</v>
      </c>
      <c r="F17" t="s">
        <v>988</v>
      </c>
      <c r="G17" t="s">
        <v>469</v>
      </c>
    </row>
    <row r="18" spans="1:8" x14ac:dyDescent="0.35">
      <c r="A18" s="25">
        <v>51</v>
      </c>
      <c r="B18" s="21">
        <v>0</v>
      </c>
      <c r="C18" s="21">
        <v>1</v>
      </c>
      <c r="D18" s="2">
        <v>0</v>
      </c>
      <c r="E18" t="s">
        <v>467</v>
      </c>
      <c r="F18" s="35" t="s">
        <v>989</v>
      </c>
      <c r="G18" t="s">
        <v>469</v>
      </c>
    </row>
    <row r="19" spans="1:8" x14ac:dyDescent="0.35">
      <c r="A19" s="25">
        <v>51</v>
      </c>
      <c r="B19" s="21">
        <v>0</v>
      </c>
      <c r="C19" s="21">
        <v>1</v>
      </c>
      <c r="D19" s="2">
        <v>0</v>
      </c>
      <c r="E19" t="s">
        <v>470</v>
      </c>
      <c r="F19" s="35" t="s">
        <v>990</v>
      </c>
      <c r="G19" t="s">
        <v>469</v>
      </c>
    </row>
    <row r="20" spans="1:8" x14ac:dyDescent="0.35">
      <c r="A20" s="25">
        <v>51</v>
      </c>
      <c r="B20" s="21">
        <v>0</v>
      </c>
      <c r="C20" s="21">
        <v>1</v>
      </c>
      <c r="D20" s="2">
        <v>0</v>
      </c>
      <c r="E20" t="s">
        <v>467</v>
      </c>
      <c r="F20" s="35" t="s">
        <v>991</v>
      </c>
      <c r="G20" t="s">
        <v>469</v>
      </c>
    </row>
    <row r="21" spans="1:8" x14ac:dyDescent="0.35">
      <c r="A21" s="25">
        <v>51</v>
      </c>
      <c r="B21" s="21">
        <v>0</v>
      </c>
      <c r="C21" s="21">
        <v>1</v>
      </c>
      <c r="D21" s="2">
        <v>0</v>
      </c>
      <c r="E21" t="s">
        <v>470</v>
      </c>
      <c r="F21" s="35" t="s">
        <v>992</v>
      </c>
      <c r="G21" t="s">
        <v>469</v>
      </c>
    </row>
    <row r="22" spans="1:8" x14ac:dyDescent="0.35">
      <c r="A22" s="25">
        <v>51</v>
      </c>
      <c r="B22" s="21">
        <v>0</v>
      </c>
      <c r="C22" s="21">
        <v>1</v>
      </c>
      <c r="D22" s="2">
        <v>0</v>
      </c>
      <c r="E22" t="s">
        <v>472</v>
      </c>
      <c r="F22" s="35" t="s">
        <v>316</v>
      </c>
      <c r="G22" t="s">
        <v>469</v>
      </c>
    </row>
    <row r="23" spans="1:8" x14ac:dyDescent="0.35">
      <c r="A23" s="25">
        <v>51</v>
      </c>
      <c r="B23" s="21">
        <v>0</v>
      </c>
      <c r="C23" s="21">
        <v>1</v>
      </c>
      <c r="D23" s="21">
        <v>1</v>
      </c>
      <c r="E23" t="s">
        <v>474</v>
      </c>
      <c r="F23" s="5" t="s">
        <v>462</v>
      </c>
      <c r="G23" t="s">
        <v>451</v>
      </c>
      <c r="H23">
        <v>355</v>
      </c>
    </row>
    <row r="24" spans="1:8" x14ac:dyDescent="0.35">
      <c r="A24" s="25">
        <v>51</v>
      </c>
      <c r="B24" s="21">
        <v>0</v>
      </c>
      <c r="C24" s="21">
        <v>1</v>
      </c>
      <c r="D24" s="21">
        <v>1</v>
      </c>
      <c r="E24" t="s">
        <v>475</v>
      </c>
      <c r="F24" t="s">
        <v>478</v>
      </c>
      <c r="G24" t="s">
        <v>451</v>
      </c>
      <c r="H24">
        <v>355</v>
      </c>
    </row>
  </sheetData>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B459F-A588-4DC3-95E8-92DD02E7197D}">
  <dimension ref="A1:H9"/>
  <sheetViews>
    <sheetView workbookViewId="0">
      <selection activeCell="F18" sqref="F18"/>
    </sheetView>
  </sheetViews>
  <sheetFormatPr defaultColWidth="8.453125" defaultRowHeight="14.5" x14ac:dyDescent="0.35"/>
  <cols>
    <col min="4" max="4" width="13.453125" customWidth="1"/>
    <col min="5" max="5" width="15.453125" customWidth="1"/>
    <col min="6" max="6" width="13"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52</v>
      </c>
      <c r="B2" s="2">
        <v>0</v>
      </c>
      <c r="C2" s="21">
        <v>1</v>
      </c>
      <c r="D2" s="21">
        <v>1</v>
      </c>
      <c r="E2" t="s">
        <v>449</v>
      </c>
      <c r="F2" t="s">
        <v>480</v>
      </c>
      <c r="G2" t="s">
        <v>451</v>
      </c>
      <c r="H2">
        <v>17</v>
      </c>
    </row>
    <row r="3" spans="1:8" x14ac:dyDescent="0.35">
      <c r="A3" s="25">
        <v>52</v>
      </c>
      <c r="B3" s="21">
        <v>0</v>
      </c>
      <c r="C3" s="21">
        <v>1</v>
      </c>
      <c r="D3" s="21">
        <v>1</v>
      </c>
      <c r="E3" t="s">
        <v>456</v>
      </c>
      <c r="F3" t="s">
        <v>487</v>
      </c>
      <c r="G3" t="s">
        <v>451</v>
      </c>
      <c r="H3">
        <v>17</v>
      </c>
    </row>
    <row r="4" spans="1:8" x14ac:dyDescent="0.35">
      <c r="A4" s="25">
        <v>52</v>
      </c>
      <c r="B4" s="21">
        <v>0</v>
      </c>
      <c r="C4" s="21">
        <v>1</v>
      </c>
      <c r="D4" s="21">
        <v>1</v>
      </c>
      <c r="E4" t="s">
        <v>458</v>
      </c>
      <c r="F4" t="s">
        <v>459</v>
      </c>
      <c r="G4" t="s">
        <v>451</v>
      </c>
      <c r="H4">
        <v>17</v>
      </c>
    </row>
    <row r="5" spans="1:8" x14ac:dyDescent="0.35">
      <c r="A5" s="25">
        <v>52</v>
      </c>
      <c r="B5" s="21">
        <v>0</v>
      </c>
      <c r="C5" s="21">
        <v>1</v>
      </c>
      <c r="D5" s="21">
        <v>1</v>
      </c>
      <c r="E5" t="s">
        <v>460</v>
      </c>
      <c r="F5" t="s">
        <v>459</v>
      </c>
      <c r="G5" t="s">
        <v>451</v>
      </c>
      <c r="H5">
        <v>17</v>
      </c>
    </row>
    <row r="6" spans="1:8" x14ac:dyDescent="0.35">
      <c r="A6" s="25">
        <v>52</v>
      </c>
      <c r="B6" s="21">
        <v>0</v>
      </c>
      <c r="C6" s="21">
        <v>1</v>
      </c>
      <c r="D6" s="21">
        <v>1</v>
      </c>
      <c r="E6" t="s">
        <v>461</v>
      </c>
      <c r="F6" s="5" t="s">
        <v>462</v>
      </c>
      <c r="G6" t="s">
        <v>451</v>
      </c>
      <c r="H6">
        <v>17</v>
      </c>
    </row>
    <row r="7" spans="1:8" x14ac:dyDescent="0.35">
      <c r="A7" s="25">
        <v>52</v>
      </c>
      <c r="B7" s="21">
        <v>0</v>
      </c>
      <c r="C7" s="21">
        <v>1</v>
      </c>
      <c r="D7" s="21">
        <v>1</v>
      </c>
      <c r="E7" t="s">
        <v>463</v>
      </c>
      <c r="F7" t="s">
        <v>459</v>
      </c>
      <c r="G7" t="s">
        <v>451</v>
      </c>
      <c r="H7">
        <v>17</v>
      </c>
    </row>
    <row r="8" spans="1:8" x14ac:dyDescent="0.35">
      <c r="A8" s="25">
        <v>52</v>
      </c>
      <c r="B8" s="21">
        <v>0</v>
      </c>
      <c r="C8" s="21">
        <v>1</v>
      </c>
      <c r="D8" s="21">
        <v>1</v>
      </c>
      <c r="E8" t="s">
        <v>466</v>
      </c>
      <c r="F8" t="s">
        <v>459</v>
      </c>
      <c r="G8" t="s">
        <v>451</v>
      </c>
      <c r="H8">
        <v>17</v>
      </c>
    </row>
    <row r="9" spans="1:8" x14ac:dyDescent="0.35">
      <c r="A9" s="25">
        <v>52</v>
      </c>
      <c r="B9" s="21">
        <v>0</v>
      </c>
      <c r="C9" s="21">
        <v>1</v>
      </c>
      <c r="D9" s="2">
        <v>0</v>
      </c>
      <c r="E9" t="s">
        <v>472</v>
      </c>
      <c r="F9" s="35" t="s">
        <v>321</v>
      </c>
      <c r="G9" t="s">
        <v>469</v>
      </c>
    </row>
  </sheetData>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12223-12EF-478B-BC3E-ED9410628078}">
  <dimension ref="A1:H30"/>
  <sheetViews>
    <sheetView topLeftCell="A4" workbookViewId="0">
      <selection activeCell="E18" sqref="E18"/>
    </sheetView>
  </sheetViews>
  <sheetFormatPr defaultColWidth="8.453125" defaultRowHeight="14.5" x14ac:dyDescent="0.35"/>
  <cols>
    <col min="4" max="4" width="13.81640625" customWidth="1"/>
    <col min="5" max="5" width="20.1796875" bestFit="1" customWidth="1"/>
    <col min="6" max="6" width="17.45312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53</v>
      </c>
      <c r="B2" s="21">
        <v>0</v>
      </c>
      <c r="C2" s="21">
        <v>1</v>
      </c>
      <c r="D2" s="21">
        <v>1</v>
      </c>
      <c r="E2" t="s">
        <v>449</v>
      </c>
      <c r="F2" t="s">
        <v>479</v>
      </c>
      <c r="G2" t="s">
        <v>451</v>
      </c>
      <c r="H2">
        <v>12</v>
      </c>
    </row>
    <row r="3" spans="1:8" x14ac:dyDescent="0.35">
      <c r="A3" s="25">
        <v>53</v>
      </c>
      <c r="B3" s="21">
        <v>0</v>
      </c>
      <c r="C3" s="21">
        <v>1</v>
      </c>
      <c r="D3" s="21">
        <v>1</v>
      </c>
      <c r="E3" t="s">
        <v>449</v>
      </c>
      <c r="F3" t="s">
        <v>450</v>
      </c>
      <c r="G3" t="s">
        <v>451</v>
      </c>
      <c r="H3">
        <v>28</v>
      </c>
    </row>
    <row r="4" spans="1:8" x14ac:dyDescent="0.35">
      <c r="A4" s="25">
        <v>53</v>
      </c>
      <c r="B4" s="21">
        <v>0</v>
      </c>
      <c r="C4" s="21">
        <v>1</v>
      </c>
      <c r="D4" s="21">
        <v>1</v>
      </c>
      <c r="E4" t="s">
        <v>449</v>
      </c>
      <c r="F4" t="s">
        <v>452</v>
      </c>
      <c r="G4" t="s">
        <v>451</v>
      </c>
      <c r="H4">
        <v>15</v>
      </c>
    </row>
    <row r="5" spans="1:8" x14ac:dyDescent="0.35">
      <c r="A5" s="25">
        <v>53</v>
      </c>
      <c r="B5" s="21">
        <v>0</v>
      </c>
      <c r="C5" s="21">
        <v>1</v>
      </c>
      <c r="D5" s="21">
        <v>1</v>
      </c>
      <c r="E5" t="s">
        <v>449</v>
      </c>
      <c r="F5" t="s">
        <v>453</v>
      </c>
      <c r="G5" t="s">
        <v>451</v>
      </c>
      <c r="H5">
        <v>5</v>
      </c>
    </row>
    <row r="6" spans="1:8" x14ac:dyDescent="0.35">
      <c r="A6" s="25">
        <v>53</v>
      </c>
      <c r="B6" s="2">
        <v>0</v>
      </c>
      <c r="C6" s="21">
        <v>1</v>
      </c>
      <c r="D6" s="21">
        <v>1</v>
      </c>
      <c r="E6" t="s">
        <v>449</v>
      </c>
      <c r="F6" t="s">
        <v>480</v>
      </c>
      <c r="G6" t="s">
        <v>451</v>
      </c>
      <c r="H6">
        <v>1</v>
      </c>
    </row>
    <row r="7" spans="1:8" x14ac:dyDescent="0.35">
      <c r="A7" s="25">
        <v>53</v>
      </c>
      <c r="B7" s="21">
        <v>0</v>
      </c>
      <c r="C7" s="21">
        <v>1</v>
      </c>
      <c r="D7" s="21">
        <v>1</v>
      </c>
      <c r="E7" t="s">
        <v>456</v>
      </c>
      <c r="F7" t="s">
        <v>993</v>
      </c>
      <c r="G7" t="s">
        <v>451</v>
      </c>
      <c r="H7">
        <v>61</v>
      </c>
    </row>
    <row r="8" spans="1:8" x14ac:dyDescent="0.35">
      <c r="A8" s="25">
        <v>53</v>
      </c>
      <c r="B8" s="21">
        <v>0</v>
      </c>
      <c r="C8" s="21">
        <v>1</v>
      </c>
      <c r="D8" s="21">
        <v>1</v>
      </c>
      <c r="E8" t="s">
        <v>458</v>
      </c>
      <c r="F8" t="s">
        <v>585</v>
      </c>
      <c r="G8" t="s">
        <v>451</v>
      </c>
      <c r="H8">
        <v>3</v>
      </c>
    </row>
    <row r="9" spans="1:8" x14ac:dyDescent="0.35">
      <c r="A9" s="25">
        <v>53</v>
      </c>
      <c r="B9" s="21">
        <v>0</v>
      </c>
      <c r="C9" s="21">
        <v>1</v>
      </c>
      <c r="D9" s="21">
        <v>1</v>
      </c>
      <c r="E9" t="s">
        <v>458</v>
      </c>
      <c r="F9" t="s">
        <v>482</v>
      </c>
      <c r="G9" t="s">
        <v>451</v>
      </c>
      <c r="H9">
        <v>38</v>
      </c>
    </row>
    <row r="10" spans="1:8" x14ac:dyDescent="0.35">
      <c r="A10" s="25">
        <v>53</v>
      </c>
      <c r="B10" s="21">
        <v>0</v>
      </c>
      <c r="C10" s="21">
        <v>1</v>
      </c>
      <c r="D10" s="21">
        <v>1</v>
      </c>
      <c r="E10" t="s">
        <v>458</v>
      </c>
      <c r="F10" t="s">
        <v>586</v>
      </c>
      <c r="G10" t="s">
        <v>451</v>
      </c>
      <c r="H10">
        <v>14</v>
      </c>
    </row>
    <row r="11" spans="1:8" x14ac:dyDescent="0.35">
      <c r="A11" s="25">
        <v>53</v>
      </c>
      <c r="B11" s="21">
        <v>0</v>
      </c>
      <c r="C11" s="21">
        <v>1</v>
      </c>
      <c r="D11" s="21">
        <v>1</v>
      </c>
      <c r="E11" t="s">
        <v>458</v>
      </c>
      <c r="F11" t="s">
        <v>459</v>
      </c>
      <c r="G11" t="s">
        <v>451</v>
      </c>
      <c r="H11">
        <f>61-SUM(H8:H10)</f>
        <v>6</v>
      </c>
    </row>
    <row r="12" spans="1:8" x14ac:dyDescent="0.35">
      <c r="A12" s="25">
        <v>53</v>
      </c>
      <c r="B12" s="21">
        <v>0</v>
      </c>
      <c r="C12" s="21">
        <v>1</v>
      </c>
      <c r="D12" s="21">
        <v>1</v>
      </c>
      <c r="E12" t="s">
        <v>460</v>
      </c>
      <c r="F12" t="s">
        <v>459</v>
      </c>
      <c r="G12" t="s">
        <v>451</v>
      </c>
      <c r="H12">
        <v>61</v>
      </c>
    </row>
    <row r="13" spans="1:8" x14ac:dyDescent="0.35">
      <c r="A13" s="25">
        <v>53</v>
      </c>
      <c r="B13" s="21">
        <v>0</v>
      </c>
      <c r="C13" s="21">
        <v>1</v>
      </c>
      <c r="D13" s="21">
        <v>1</v>
      </c>
      <c r="E13" t="s">
        <v>461</v>
      </c>
      <c r="F13" s="5" t="s">
        <v>462</v>
      </c>
      <c r="G13" t="s">
        <v>451</v>
      </c>
      <c r="H13">
        <v>61</v>
      </c>
    </row>
    <row r="14" spans="1:8" x14ac:dyDescent="0.35">
      <c r="A14" s="25">
        <v>53</v>
      </c>
      <c r="B14" s="21">
        <v>0</v>
      </c>
      <c r="C14" s="21">
        <v>1</v>
      </c>
      <c r="D14" s="21">
        <v>1</v>
      </c>
      <c r="E14" t="s">
        <v>463</v>
      </c>
      <c r="F14" t="s">
        <v>464</v>
      </c>
      <c r="G14" t="s">
        <v>451</v>
      </c>
      <c r="H14">
        <f>61-H15</f>
        <v>38</v>
      </c>
    </row>
    <row r="15" spans="1:8" x14ac:dyDescent="0.35">
      <c r="A15" s="25">
        <v>53</v>
      </c>
      <c r="B15" s="21">
        <v>0</v>
      </c>
      <c r="C15" s="21">
        <v>1</v>
      </c>
      <c r="D15" s="21">
        <v>1</v>
      </c>
      <c r="E15" t="s">
        <v>463</v>
      </c>
      <c r="F15" t="s">
        <v>465</v>
      </c>
      <c r="G15" t="s">
        <v>451</v>
      </c>
      <c r="H15">
        <v>23</v>
      </c>
    </row>
    <row r="16" spans="1:8" x14ac:dyDescent="0.35">
      <c r="A16" s="25">
        <v>53</v>
      </c>
      <c r="B16" s="21">
        <v>0</v>
      </c>
      <c r="C16" s="21">
        <v>1</v>
      </c>
      <c r="D16" s="21">
        <v>1</v>
      </c>
      <c r="E16" t="s">
        <v>466</v>
      </c>
      <c r="F16" t="s">
        <v>994</v>
      </c>
      <c r="G16" t="s">
        <v>451</v>
      </c>
      <c r="H16">
        <v>43</v>
      </c>
    </row>
    <row r="17" spans="1:8" x14ac:dyDescent="0.35">
      <c r="A17" s="25">
        <v>53</v>
      </c>
      <c r="B17" s="21">
        <v>0</v>
      </c>
      <c r="C17" s="21">
        <v>1</v>
      </c>
      <c r="D17" s="21">
        <v>1</v>
      </c>
      <c r="E17" t="s">
        <v>466</v>
      </c>
      <c r="F17" t="s">
        <v>995</v>
      </c>
      <c r="G17" t="s">
        <v>451</v>
      </c>
      <c r="H17">
        <v>18</v>
      </c>
    </row>
    <row r="18" spans="1:8" x14ac:dyDescent="0.35">
      <c r="A18" s="25">
        <v>53</v>
      </c>
      <c r="B18" s="21">
        <v>0</v>
      </c>
      <c r="C18" s="21">
        <v>1</v>
      </c>
      <c r="D18" s="2">
        <v>0</v>
      </c>
      <c r="E18" t="s">
        <v>639</v>
      </c>
      <c r="F18" t="s">
        <v>996</v>
      </c>
      <c r="G18" t="s">
        <v>469</v>
      </c>
    </row>
    <row r="19" spans="1:8" x14ac:dyDescent="0.35">
      <c r="A19" s="25">
        <v>53</v>
      </c>
      <c r="B19" s="21">
        <v>0</v>
      </c>
      <c r="C19" s="21">
        <v>1</v>
      </c>
      <c r="D19" s="2">
        <v>0</v>
      </c>
      <c r="E19" t="s">
        <v>467</v>
      </c>
      <c r="F19" s="35" t="s">
        <v>997</v>
      </c>
      <c r="G19" t="s">
        <v>469</v>
      </c>
    </row>
    <row r="20" spans="1:8" x14ac:dyDescent="0.35">
      <c r="A20" s="25">
        <v>53</v>
      </c>
      <c r="B20" s="21">
        <v>0</v>
      </c>
      <c r="C20" s="21">
        <v>1</v>
      </c>
      <c r="D20" s="2">
        <v>0</v>
      </c>
      <c r="E20" t="s">
        <v>470</v>
      </c>
      <c r="F20" s="35" t="s">
        <v>998</v>
      </c>
      <c r="G20" t="s">
        <v>469</v>
      </c>
    </row>
    <row r="21" spans="1:8" x14ac:dyDescent="0.35">
      <c r="A21" s="25">
        <v>53</v>
      </c>
      <c r="B21" s="21">
        <v>0</v>
      </c>
      <c r="C21" s="21">
        <v>1</v>
      </c>
      <c r="D21" s="2">
        <v>0</v>
      </c>
      <c r="E21" t="s">
        <v>472</v>
      </c>
      <c r="F21" s="35" t="s">
        <v>325</v>
      </c>
      <c r="G21" t="s">
        <v>469</v>
      </c>
    </row>
    <row r="22" spans="1:8" x14ac:dyDescent="0.35">
      <c r="A22" s="25">
        <v>53</v>
      </c>
      <c r="B22" s="21">
        <v>0</v>
      </c>
      <c r="C22" s="21">
        <v>1</v>
      </c>
      <c r="D22" s="2">
        <v>0</v>
      </c>
      <c r="E22" t="s">
        <v>653</v>
      </c>
      <c r="F22" t="s">
        <v>999</v>
      </c>
      <c r="G22" t="s">
        <v>469</v>
      </c>
    </row>
    <row r="23" spans="1:8" x14ac:dyDescent="0.35">
      <c r="A23" s="25">
        <v>53</v>
      </c>
      <c r="B23" s="21">
        <v>0</v>
      </c>
      <c r="C23" s="21">
        <v>1</v>
      </c>
      <c r="D23" s="2">
        <v>0</v>
      </c>
      <c r="E23" t="s">
        <v>653</v>
      </c>
      <c r="F23" t="s">
        <v>1000</v>
      </c>
      <c r="G23" t="s">
        <v>469</v>
      </c>
    </row>
    <row r="24" spans="1:8" x14ac:dyDescent="0.35">
      <c r="A24" s="25">
        <v>53</v>
      </c>
      <c r="B24" s="21">
        <v>0</v>
      </c>
      <c r="C24" s="21">
        <v>1</v>
      </c>
      <c r="D24" s="2">
        <v>0</v>
      </c>
      <c r="E24" t="s">
        <v>653</v>
      </c>
      <c r="F24" t="s">
        <v>1001</v>
      </c>
      <c r="G24" t="s">
        <v>469</v>
      </c>
    </row>
    <row r="25" spans="1:8" x14ac:dyDescent="0.35">
      <c r="A25" s="25">
        <v>53</v>
      </c>
      <c r="B25" s="21">
        <v>0</v>
      </c>
      <c r="C25" s="21">
        <v>1</v>
      </c>
      <c r="D25" s="2">
        <v>0</v>
      </c>
      <c r="E25" t="s">
        <v>653</v>
      </c>
      <c r="F25" t="s">
        <v>1002</v>
      </c>
      <c r="G25" t="s">
        <v>469</v>
      </c>
    </row>
    <row r="26" spans="1:8" x14ac:dyDescent="0.35">
      <c r="A26" s="25">
        <v>53</v>
      </c>
      <c r="B26" s="21">
        <v>0</v>
      </c>
      <c r="C26" s="21">
        <v>1</v>
      </c>
      <c r="D26" s="21">
        <v>1</v>
      </c>
      <c r="E26" t="s">
        <v>474</v>
      </c>
      <c r="F26" s="5" t="s">
        <v>462</v>
      </c>
      <c r="G26" t="s">
        <v>451</v>
      </c>
      <c r="H26">
        <v>122</v>
      </c>
    </row>
    <row r="27" spans="1:8" x14ac:dyDescent="0.35">
      <c r="A27" s="25">
        <v>53</v>
      </c>
      <c r="B27" s="21">
        <v>0</v>
      </c>
      <c r="C27" s="21">
        <v>1</v>
      </c>
      <c r="D27" s="21">
        <v>1</v>
      </c>
      <c r="E27" t="s">
        <v>677</v>
      </c>
      <c r="F27" t="s">
        <v>689</v>
      </c>
      <c r="G27" t="s">
        <v>451</v>
      </c>
      <c r="H27">
        <v>61</v>
      </c>
    </row>
    <row r="28" spans="1:8" x14ac:dyDescent="0.35">
      <c r="A28" s="25">
        <v>53</v>
      </c>
      <c r="B28" s="21">
        <v>0</v>
      </c>
      <c r="C28" s="21">
        <v>1</v>
      </c>
      <c r="D28" s="21">
        <v>1</v>
      </c>
      <c r="E28" t="s">
        <v>677</v>
      </c>
      <c r="F28" t="s">
        <v>577</v>
      </c>
      <c r="G28" t="s">
        <v>451</v>
      </c>
      <c r="H28">
        <v>61</v>
      </c>
    </row>
    <row r="29" spans="1:8" x14ac:dyDescent="0.35">
      <c r="A29" s="25">
        <v>53</v>
      </c>
      <c r="B29" s="21">
        <v>0</v>
      </c>
      <c r="C29" s="21">
        <v>1</v>
      </c>
      <c r="D29" s="21">
        <v>1</v>
      </c>
      <c r="E29" t="s">
        <v>485</v>
      </c>
      <c r="F29" t="s">
        <v>31</v>
      </c>
      <c r="G29" t="s">
        <v>451</v>
      </c>
      <c r="H29">
        <v>61</v>
      </c>
    </row>
    <row r="30" spans="1:8" x14ac:dyDescent="0.35">
      <c r="A30" s="25">
        <v>53</v>
      </c>
      <c r="B30" s="21">
        <v>0</v>
      </c>
      <c r="C30" s="21">
        <v>1</v>
      </c>
      <c r="D30" s="21">
        <v>1</v>
      </c>
      <c r="E30" t="s">
        <v>485</v>
      </c>
      <c r="F30" t="s">
        <v>33</v>
      </c>
      <c r="G30" t="s">
        <v>451</v>
      </c>
      <c r="H30">
        <v>61</v>
      </c>
    </row>
  </sheetData>
  <phoneticPr fontId="15" type="noConversion"/>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81781-E126-412E-9313-7D8DFB778830}">
  <dimension ref="A1:H28"/>
  <sheetViews>
    <sheetView topLeftCell="A4" workbookViewId="0">
      <selection activeCell="E27" sqref="E27"/>
    </sheetView>
  </sheetViews>
  <sheetFormatPr defaultColWidth="8.453125" defaultRowHeight="14.5" x14ac:dyDescent="0.35"/>
  <cols>
    <col min="4" max="4" width="13.1796875" customWidth="1"/>
    <col min="5" max="5" width="12.1796875" customWidth="1"/>
    <col min="6" max="6" width="15.179687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54</v>
      </c>
      <c r="B2" s="21">
        <v>0</v>
      </c>
      <c r="C2" s="21">
        <v>1</v>
      </c>
      <c r="D2" s="21">
        <v>1</v>
      </c>
      <c r="E2" t="s">
        <v>449</v>
      </c>
      <c r="F2" t="s">
        <v>452</v>
      </c>
      <c r="G2" t="s">
        <v>451</v>
      </c>
      <c r="H2">
        <v>1</v>
      </c>
    </row>
    <row r="3" spans="1:8" x14ac:dyDescent="0.35">
      <c r="A3" s="25">
        <v>54</v>
      </c>
      <c r="B3" s="21">
        <v>0</v>
      </c>
      <c r="C3" s="21">
        <v>1</v>
      </c>
      <c r="D3" s="21">
        <v>1</v>
      </c>
      <c r="E3" t="s">
        <v>449</v>
      </c>
      <c r="F3" t="s">
        <v>454</v>
      </c>
      <c r="G3" t="s">
        <v>451</v>
      </c>
      <c r="H3">
        <v>1</v>
      </c>
    </row>
    <row r="4" spans="1:8" x14ac:dyDescent="0.35">
      <c r="A4" s="25">
        <v>54</v>
      </c>
      <c r="B4" s="21">
        <v>0</v>
      </c>
      <c r="C4" s="21">
        <v>1</v>
      </c>
      <c r="D4" s="21">
        <v>1</v>
      </c>
      <c r="E4" t="s">
        <v>449</v>
      </c>
      <c r="F4" t="s">
        <v>455</v>
      </c>
      <c r="G4" t="s">
        <v>451</v>
      </c>
      <c r="H4">
        <v>3</v>
      </c>
    </row>
    <row r="5" spans="1:8" x14ac:dyDescent="0.35">
      <c r="A5" s="25">
        <v>54</v>
      </c>
      <c r="B5" s="21">
        <v>0</v>
      </c>
      <c r="C5" s="21">
        <v>1</v>
      </c>
      <c r="D5" s="21">
        <v>1</v>
      </c>
      <c r="E5" t="s">
        <v>449</v>
      </c>
      <c r="F5" t="s">
        <v>486</v>
      </c>
      <c r="G5" t="s">
        <v>451</v>
      </c>
      <c r="H5">
        <v>2</v>
      </c>
    </row>
    <row r="6" spans="1:8" x14ac:dyDescent="0.35">
      <c r="A6" s="25">
        <v>54</v>
      </c>
      <c r="B6" s="21">
        <v>0</v>
      </c>
      <c r="C6" s="21">
        <v>1</v>
      </c>
      <c r="D6" s="21">
        <v>1</v>
      </c>
      <c r="E6" t="s">
        <v>449</v>
      </c>
      <c r="F6" t="s">
        <v>571</v>
      </c>
      <c r="G6" t="s">
        <v>451</v>
      </c>
      <c r="H6">
        <v>2</v>
      </c>
    </row>
    <row r="7" spans="1:8" x14ac:dyDescent="0.35">
      <c r="A7" s="25">
        <v>54</v>
      </c>
      <c r="B7" s="2">
        <v>0</v>
      </c>
      <c r="C7" s="21">
        <v>1</v>
      </c>
      <c r="D7" s="21">
        <v>1</v>
      </c>
      <c r="E7" t="s">
        <v>449</v>
      </c>
      <c r="F7" t="s">
        <v>656</v>
      </c>
      <c r="G7" t="s">
        <v>451</v>
      </c>
      <c r="H7">
        <v>7</v>
      </c>
    </row>
    <row r="8" spans="1:8" x14ac:dyDescent="0.35">
      <c r="A8" s="25">
        <v>54</v>
      </c>
      <c r="B8" s="21">
        <v>0</v>
      </c>
      <c r="C8" s="21">
        <v>1</v>
      </c>
      <c r="D8" s="21">
        <v>1</v>
      </c>
      <c r="E8" t="s">
        <v>456</v>
      </c>
      <c r="F8" t="s">
        <v>1003</v>
      </c>
      <c r="G8" t="s">
        <v>451</v>
      </c>
      <c r="H8">
        <v>16</v>
      </c>
    </row>
    <row r="9" spans="1:8" x14ac:dyDescent="0.35">
      <c r="A9" s="25">
        <v>54</v>
      </c>
      <c r="B9" s="21">
        <v>0</v>
      </c>
      <c r="C9" s="21">
        <v>1</v>
      </c>
      <c r="D9" s="21">
        <v>1</v>
      </c>
      <c r="E9" t="s">
        <v>458</v>
      </c>
      <c r="F9" t="s">
        <v>584</v>
      </c>
      <c r="G9" t="s">
        <v>451</v>
      </c>
      <c r="H9">
        <v>2</v>
      </c>
    </row>
    <row r="10" spans="1:8" x14ac:dyDescent="0.35">
      <c r="A10" s="25">
        <v>54</v>
      </c>
      <c r="B10" s="21">
        <v>0</v>
      </c>
      <c r="C10" s="21">
        <v>1</v>
      </c>
      <c r="D10" s="21">
        <v>1</v>
      </c>
      <c r="E10" t="s">
        <v>458</v>
      </c>
      <c r="F10" t="s">
        <v>585</v>
      </c>
      <c r="G10" t="s">
        <v>451</v>
      </c>
      <c r="H10">
        <v>6</v>
      </c>
    </row>
    <row r="11" spans="1:8" x14ac:dyDescent="0.35">
      <c r="A11" s="25">
        <v>54</v>
      </c>
      <c r="B11" s="21">
        <v>0</v>
      </c>
      <c r="C11" s="21">
        <v>1</v>
      </c>
      <c r="D11" s="21">
        <v>1</v>
      </c>
      <c r="E11" t="s">
        <v>458</v>
      </c>
      <c r="F11" t="s">
        <v>482</v>
      </c>
      <c r="G11" t="s">
        <v>451</v>
      </c>
      <c r="H11">
        <v>1</v>
      </c>
    </row>
    <row r="12" spans="1:8" x14ac:dyDescent="0.35">
      <c r="A12" s="25">
        <v>54</v>
      </c>
      <c r="B12" s="21">
        <v>0</v>
      </c>
      <c r="C12" s="21">
        <v>1</v>
      </c>
      <c r="D12" s="21">
        <v>1</v>
      </c>
      <c r="E12" t="s">
        <v>458</v>
      </c>
      <c r="F12" t="s">
        <v>586</v>
      </c>
      <c r="G12" t="s">
        <v>451</v>
      </c>
      <c r="H12">
        <v>6</v>
      </c>
    </row>
    <row r="13" spans="1:8" x14ac:dyDescent="0.35">
      <c r="A13" s="25">
        <v>54</v>
      </c>
      <c r="B13" s="21">
        <v>0</v>
      </c>
      <c r="C13" s="21">
        <v>1</v>
      </c>
      <c r="D13" s="21">
        <v>1</v>
      </c>
      <c r="E13" t="s">
        <v>458</v>
      </c>
      <c r="F13" t="s">
        <v>587</v>
      </c>
      <c r="G13" t="s">
        <v>451</v>
      </c>
      <c r="H13">
        <v>1</v>
      </c>
    </row>
    <row r="14" spans="1:8" x14ac:dyDescent="0.35">
      <c r="A14" s="25">
        <v>54</v>
      </c>
      <c r="B14" s="21">
        <v>0</v>
      </c>
      <c r="C14" s="21">
        <v>1</v>
      </c>
      <c r="D14" s="21">
        <v>1</v>
      </c>
      <c r="E14" t="s">
        <v>460</v>
      </c>
      <c r="F14" t="s">
        <v>459</v>
      </c>
      <c r="G14" t="s">
        <v>451</v>
      </c>
      <c r="H14">
        <v>16</v>
      </c>
    </row>
    <row r="15" spans="1:8" x14ac:dyDescent="0.35">
      <c r="A15" s="25">
        <v>54</v>
      </c>
      <c r="B15" s="21">
        <v>0</v>
      </c>
      <c r="C15" s="21">
        <v>1</v>
      </c>
      <c r="D15" s="21">
        <v>1</v>
      </c>
      <c r="E15" t="s">
        <v>461</v>
      </c>
      <c r="F15" s="5" t="s">
        <v>462</v>
      </c>
      <c r="G15" t="s">
        <v>451</v>
      </c>
      <c r="H15">
        <v>16</v>
      </c>
    </row>
    <row r="16" spans="1:8" x14ac:dyDescent="0.35">
      <c r="A16" s="25">
        <v>54</v>
      </c>
      <c r="B16" s="21">
        <v>0</v>
      </c>
      <c r="C16" s="21">
        <v>1</v>
      </c>
      <c r="D16" s="21">
        <v>1</v>
      </c>
      <c r="E16" t="s">
        <v>463</v>
      </c>
      <c r="F16" t="s">
        <v>464</v>
      </c>
      <c r="G16" t="s">
        <v>451</v>
      </c>
      <c r="H16">
        <v>9</v>
      </c>
    </row>
    <row r="17" spans="1:8" x14ac:dyDescent="0.35">
      <c r="A17" s="25">
        <v>54</v>
      </c>
      <c r="B17" s="21">
        <v>0</v>
      </c>
      <c r="C17" s="21">
        <v>1</v>
      </c>
      <c r="D17" s="21">
        <v>1</v>
      </c>
      <c r="E17" t="s">
        <v>463</v>
      </c>
      <c r="F17" t="s">
        <v>465</v>
      </c>
      <c r="G17" t="s">
        <v>451</v>
      </c>
      <c r="H17">
        <v>7</v>
      </c>
    </row>
    <row r="18" spans="1:8" x14ac:dyDescent="0.35">
      <c r="A18" s="25">
        <v>54</v>
      </c>
      <c r="B18" s="21">
        <v>0</v>
      </c>
      <c r="C18" s="21">
        <v>1</v>
      </c>
      <c r="D18" s="21">
        <v>1</v>
      </c>
      <c r="E18" t="s">
        <v>677</v>
      </c>
      <c r="F18" t="s">
        <v>689</v>
      </c>
      <c r="G18" t="s">
        <v>451</v>
      </c>
      <c r="H18">
        <v>16</v>
      </c>
    </row>
    <row r="19" spans="1:8" x14ac:dyDescent="0.35">
      <c r="A19" s="25">
        <v>54</v>
      </c>
      <c r="B19" s="21">
        <v>0</v>
      </c>
      <c r="C19" s="21">
        <v>1</v>
      </c>
      <c r="D19" s="21">
        <v>1</v>
      </c>
      <c r="E19" t="s">
        <v>677</v>
      </c>
      <c r="F19" t="s">
        <v>794</v>
      </c>
      <c r="G19" t="s">
        <v>451</v>
      </c>
      <c r="H19">
        <v>3</v>
      </c>
    </row>
    <row r="20" spans="1:8" x14ac:dyDescent="0.35">
      <c r="A20" s="25">
        <v>54</v>
      </c>
      <c r="B20" s="21">
        <v>0</v>
      </c>
      <c r="C20" s="21">
        <v>1</v>
      </c>
      <c r="D20" s="21">
        <v>1</v>
      </c>
      <c r="E20" t="s">
        <v>677</v>
      </c>
      <c r="F20" t="s">
        <v>503</v>
      </c>
      <c r="G20" t="s">
        <v>451</v>
      </c>
      <c r="H20">
        <v>2</v>
      </c>
    </row>
    <row r="21" spans="1:8" x14ac:dyDescent="0.35">
      <c r="A21" s="25">
        <v>54</v>
      </c>
      <c r="B21" s="21">
        <v>0</v>
      </c>
      <c r="C21" s="21">
        <v>1</v>
      </c>
      <c r="D21" s="21">
        <v>1</v>
      </c>
      <c r="E21" t="s">
        <v>677</v>
      </c>
      <c r="F21" t="s">
        <v>690</v>
      </c>
      <c r="G21" t="s">
        <v>451</v>
      </c>
      <c r="H21">
        <v>1</v>
      </c>
    </row>
    <row r="22" spans="1:8" x14ac:dyDescent="0.35">
      <c r="A22" s="25">
        <v>54</v>
      </c>
      <c r="B22" s="21">
        <v>0</v>
      </c>
      <c r="C22" s="21">
        <v>1</v>
      </c>
      <c r="D22" s="21">
        <v>1</v>
      </c>
      <c r="E22" t="s">
        <v>677</v>
      </c>
      <c r="F22" t="s">
        <v>1004</v>
      </c>
      <c r="G22" t="s">
        <v>451</v>
      </c>
      <c r="H22">
        <v>1</v>
      </c>
    </row>
    <row r="23" spans="1:8" x14ac:dyDescent="0.35">
      <c r="A23" s="25">
        <v>54</v>
      </c>
      <c r="B23" s="21">
        <v>0</v>
      </c>
      <c r="C23" s="21">
        <v>1</v>
      </c>
      <c r="D23" s="2">
        <v>0</v>
      </c>
      <c r="E23" t="s">
        <v>467</v>
      </c>
      <c r="F23" s="35" t="s">
        <v>1005</v>
      </c>
      <c r="G23" t="s">
        <v>469</v>
      </c>
    </row>
    <row r="24" spans="1:8" x14ac:dyDescent="0.35">
      <c r="A24" s="25">
        <v>54</v>
      </c>
      <c r="B24" s="21">
        <v>0</v>
      </c>
      <c r="C24" s="21">
        <v>1</v>
      </c>
      <c r="D24" s="2">
        <v>0</v>
      </c>
      <c r="E24" t="s">
        <v>470</v>
      </c>
      <c r="F24" s="35" t="s">
        <v>1006</v>
      </c>
      <c r="G24" t="s">
        <v>469</v>
      </c>
    </row>
    <row r="25" spans="1:8" x14ac:dyDescent="0.35">
      <c r="A25" s="25">
        <v>54</v>
      </c>
      <c r="B25" s="21">
        <v>0</v>
      </c>
      <c r="C25" s="21">
        <v>1</v>
      </c>
      <c r="D25" s="2">
        <v>0</v>
      </c>
      <c r="E25" t="s">
        <v>472</v>
      </c>
      <c r="F25" s="35" t="s">
        <v>331</v>
      </c>
      <c r="G25" t="s">
        <v>469</v>
      </c>
    </row>
    <row r="26" spans="1:8" x14ac:dyDescent="0.35">
      <c r="A26" s="25">
        <v>54</v>
      </c>
      <c r="B26" s="21">
        <v>0</v>
      </c>
      <c r="C26" s="21">
        <v>1</v>
      </c>
      <c r="D26" s="21">
        <v>1</v>
      </c>
      <c r="E26" t="s">
        <v>474</v>
      </c>
      <c r="F26" s="5" t="s">
        <v>462</v>
      </c>
      <c r="G26" t="s">
        <v>451</v>
      </c>
      <c r="H26">
        <v>23</v>
      </c>
    </row>
    <row r="27" spans="1:8" x14ac:dyDescent="0.35">
      <c r="A27" s="25">
        <v>54</v>
      </c>
      <c r="B27" s="21">
        <v>0</v>
      </c>
      <c r="C27" s="21">
        <v>1</v>
      </c>
      <c r="D27" s="21">
        <v>1</v>
      </c>
      <c r="E27" t="s">
        <v>485</v>
      </c>
      <c r="F27" t="s">
        <v>31</v>
      </c>
      <c r="G27" t="s">
        <v>451</v>
      </c>
      <c r="H27">
        <v>16</v>
      </c>
    </row>
    <row r="28" spans="1:8" x14ac:dyDescent="0.35">
      <c r="A28" s="25">
        <v>54</v>
      </c>
      <c r="B28" s="21">
        <v>0</v>
      </c>
      <c r="C28" s="21">
        <v>1</v>
      </c>
      <c r="D28" s="21">
        <v>1</v>
      </c>
      <c r="E28" t="s">
        <v>485</v>
      </c>
      <c r="F28" t="s">
        <v>33</v>
      </c>
      <c r="G28" t="s">
        <v>451</v>
      </c>
      <c r="H28">
        <v>7</v>
      </c>
    </row>
  </sheetData>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F916B-FBF6-440B-93DD-931E9C6A8D51}">
  <dimension ref="A1:H28"/>
  <sheetViews>
    <sheetView workbookViewId="0">
      <selection activeCell="F24" sqref="F24"/>
    </sheetView>
  </sheetViews>
  <sheetFormatPr defaultColWidth="8.453125" defaultRowHeight="14.5" x14ac:dyDescent="0.35"/>
  <cols>
    <col min="4" max="4" width="13.1796875" customWidth="1"/>
    <col min="5" max="5" width="12.1796875" customWidth="1"/>
    <col min="6" max="6" width="15.179687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55</v>
      </c>
      <c r="B2" s="21">
        <v>0</v>
      </c>
      <c r="C2" s="21">
        <v>1</v>
      </c>
      <c r="D2" s="21">
        <v>1</v>
      </c>
      <c r="E2" t="s">
        <v>449</v>
      </c>
      <c r="F2" t="s">
        <v>479</v>
      </c>
      <c r="G2" t="s">
        <v>451</v>
      </c>
      <c r="H2">
        <v>44</v>
      </c>
    </row>
    <row r="3" spans="1:8" x14ac:dyDescent="0.35">
      <c r="A3" s="25">
        <v>55</v>
      </c>
      <c r="B3" s="21">
        <v>0</v>
      </c>
      <c r="C3" s="21">
        <v>1</v>
      </c>
      <c r="D3" s="21">
        <v>1</v>
      </c>
      <c r="E3" t="s">
        <v>449</v>
      </c>
      <c r="F3" t="s">
        <v>450</v>
      </c>
      <c r="G3" t="s">
        <v>451</v>
      </c>
      <c r="H3">
        <v>4</v>
      </c>
    </row>
    <row r="4" spans="1:8" x14ac:dyDescent="0.35">
      <c r="A4" s="25">
        <v>55</v>
      </c>
      <c r="B4" s="21">
        <v>0</v>
      </c>
      <c r="C4" s="21">
        <v>1</v>
      </c>
      <c r="D4" s="21">
        <v>1</v>
      </c>
      <c r="E4" t="s">
        <v>449</v>
      </c>
      <c r="F4" t="s">
        <v>452</v>
      </c>
      <c r="G4" t="s">
        <v>451</v>
      </c>
      <c r="H4">
        <v>15</v>
      </c>
    </row>
    <row r="5" spans="1:8" x14ac:dyDescent="0.35">
      <c r="A5" s="25">
        <v>55</v>
      </c>
      <c r="B5" s="21">
        <v>0</v>
      </c>
      <c r="C5" s="21">
        <v>1</v>
      </c>
      <c r="D5" s="21">
        <v>1</v>
      </c>
      <c r="E5" t="s">
        <v>449</v>
      </c>
      <c r="F5" t="s">
        <v>453</v>
      </c>
      <c r="G5" t="s">
        <v>451</v>
      </c>
      <c r="H5">
        <v>28</v>
      </c>
    </row>
    <row r="6" spans="1:8" x14ac:dyDescent="0.35">
      <c r="A6" s="25">
        <v>55</v>
      </c>
      <c r="B6" s="21">
        <v>0</v>
      </c>
      <c r="C6" s="21">
        <v>1</v>
      </c>
      <c r="D6" s="21">
        <v>1</v>
      </c>
      <c r="E6" t="s">
        <v>449</v>
      </c>
      <c r="F6" t="s">
        <v>454</v>
      </c>
      <c r="G6" t="s">
        <v>451</v>
      </c>
      <c r="H6">
        <v>2</v>
      </c>
    </row>
    <row r="7" spans="1:8" x14ac:dyDescent="0.35">
      <c r="A7" s="25">
        <v>55</v>
      </c>
      <c r="B7" s="2">
        <v>0</v>
      </c>
      <c r="C7" s="21">
        <v>1</v>
      </c>
      <c r="D7" s="21">
        <v>1</v>
      </c>
      <c r="E7" t="s">
        <v>449</v>
      </c>
      <c r="F7" t="s">
        <v>480</v>
      </c>
      <c r="G7" t="s">
        <v>451</v>
      </c>
      <c r="H7">
        <v>1</v>
      </c>
    </row>
    <row r="8" spans="1:8" x14ac:dyDescent="0.35">
      <c r="A8" s="25">
        <v>55</v>
      </c>
      <c r="B8" s="21">
        <v>0</v>
      </c>
      <c r="C8" s="21">
        <v>1</v>
      </c>
      <c r="D8" s="21">
        <v>1</v>
      </c>
      <c r="E8" t="s">
        <v>456</v>
      </c>
      <c r="F8" t="s">
        <v>607</v>
      </c>
      <c r="G8" t="s">
        <v>451</v>
      </c>
      <c r="H8">
        <v>52</v>
      </c>
    </row>
    <row r="9" spans="1:8" x14ac:dyDescent="0.35">
      <c r="A9" s="25">
        <v>55</v>
      </c>
      <c r="B9" s="21">
        <v>0</v>
      </c>
      <c r="C9" s="21">
        <v>1</v>
      </c>
      <c r="D9" s="21">
        <v>1</v>
      </c>
      <c r="E9" t="s">
        <v>456</v>
      </c>
      <c r="F9" t="s">
        <v>611</v>
      </c>
      <c r="G9" t="s">
        <v>451</v>
      </c>
      <c r="H9">
        <v>20</v>
      </c>
    </row>
    <row r="10" spans="1:8" x14ac:dyDescent="0.35">
      <c r="A10" s="25">
        <v>55</v>
      </c>
      <c r="B10" s="21">
        <v>0</v>
      </c>
      <c r="C10" s="21">
        <v>1</v>
      </c>
      <c r="D10" s="21">
        <v>1</v>
      </c>
      <c r="E10" t="s">
        <v>456</v>
      </c>
      <c r="F10" t="s">
        <v>1007</v>
      </c>
      <c r="G10" t="s">
        <v>451</v>
      </c>
      <c r="H10">
        <v>12</v>
      </c>
    </row>
    <row r="11" spans="1:8" x14ac:dyDescent="0.35">
      <c r="A11" s="25">
        <v>55</v>
      </c>
      <c r="B11" s="21">
        <v>0</v>
      </c>
      <c r="C11" s="21">
        <v>1</v>
      </c>
      <c r="D11" s="21">
        <v>1</v>
      </c>
      <c r="E11" t="s">
        <v>456</v>
      </c>
      <c r="F11" t="s">
        <v>1008</v>
      </c>
      <c r="G11" t="s">
        <v>451</v>
      </c>
      <c r="H11">
        <v>4</v>
      </c>
    </row>
    <row r="12" spans="1:8" x14ac:dyDescent="0.35">
      <c r="A12" s="25">
        <v>55</v>
      </c>
      <c r="B12" s="21">
        <v>0</v>
      </c>
      <c r="C12" s="21">
        <v>1</v>
      </c>
      <c r="D12" s="21">
        <v>1</v>
      </c>
      <c r="E12" t="s">
        <v>456</v>
      </c>
      <c r="F12" t="s">
        <v>923</v>
      </c>
      <c r="G12" t="s">
        <v>451</v>
      </c>
      <c r="H12">
        <v>4</v>
      </c>
    </row>
    <row r="13" spans="1:8" x14ac:dyDescent="0.35">
      <c r="A13" s="25">
        <v>55</v>
      </c>
      <c r="B13" s="21">
        <v>0</v>
      </c>
      <c r="C13" s="21">
        <v>1</v>
      </c>
      <c r="D13" s="21">
        <v>1</v>
      </c>
      <c r="E13" t="s">
        <v>456</v>
      </c>
      <c r="F13" t="s">
        <v>1009</v>
      </c>
      <c r="G13" t="s">
        <v>451</v>
      </c>
      <c r="H13">
        <v>2</v>
      </c>
    </row>
    <row r="14" spans="1:8" x14ac:dyDescent="0.35">
      <c r="A14" s="25">
        <v>55</v>
      </c>
      <c r="B14" s="21">
        <v>0</v>
      </c>
      <c r="C14" s="21">
        <v>1</v>
      </c>
      <c r="D14" s="21">
        <v>1</v>
      </c>
      <c r="E14" t="s">
        <v>458</v>
      </c>
      <c r="F14" t="s">
        <v>459</v>
      </c>
      <c r="G14" t="s">
        <v>451</v>
      </c>
      <c r="H14">
        <v>94</v>
      </c>
    </row>
    <row r="15" spans="1:8" x14ac:dyDescent="0.35">
      <c r="A15" s="25">
        <v>55</v>
      </c>
      <c r="B15" s="21">
        <v>0</v>
      </c>
      <c r="C15" s="21">
        <v>1</v>
      </c>
      <c r="D15" s="21">
        <v>1</v>
      </c>
      <c r="E15" t="s">
        <v>460</v>
      </c>
      <c r="F15" t="s">
        <v>459</v>
      </c>
      <c r="G15" t="s">
        <v>451</v>
      </c>
      <c r="H15">
        <v>94</v>
      </c>
    </row>
    <row r="16" spans="1:8" x14ac:dyDescent="0.35">
      <c r="A16" s="25">
        <v>55</v>
      </c>
      <c r="B16" s="21">
        <v>0</v>
      </c>
      <c r="C16" s="21">
        <v>1</v>
      </c>
      <c r="D16" s="21">
        <v>1</v>
      </c>
      <c r="E16" t="s">
        <v>461</v>
      </c>
      <c r="F16" s="5" t="s">
        <v>462</v>
      </c>
      <c r="G16" t="s">
        <v>451</v>
      </c>
      <c r="H16">
        <v>94</v>
      </c>
    </row>
    <row r="17" spans="1:8" x14ac:dyDescent="0.35">
      <c r="A17" s="25">
        <v>55</v>
      </c>
      <c r="B17" s="21">
        <v>0</v>
      </c>
      <c r="C17" s="21">
        <v>1</v>
      </c>
      <c r="D17" s="21">
        <v>1</v>
      </c>
      <c r="E17" t="s">
        <v>463</v>
      </c>
      <c r="F17" t="s">
        <v>464</v>
      </c>
      <c r="G17" t="s">
        <v>451</v>
      </c>
      <c r="H17">
        <v>35</v>
      </c>
    </row>
    <row r="18" spans="1:8" x14ac:dyDescent="0.35">
      <c r="A18" s="25">
        <v>55</v>
      </c>
      <c r="B18" s="21">
        <v>0</v>
      </c>
      <c r="C18" s="21">
        <v>1</v>
      </c>
      <c r="D18" s="21">
        <v>1</v>
      </c>
      <c r="E18" t="s">
        <v>463</v>
      </c>
      <c r="F18" t="s">
        <v>465</v>
      </c>
      <c r="G18" t="s">
        <v>451</v>
      </c>
      <c r="H18">
        <v>56</v>
      </c>
    </row>
    <row r="19" spans="1:8" x14ac:dyDescent="0.35">
      <c r="A19" s="25">
        <v>55</v>
      </c>
      <c r="B19" s="21">
        <v>0</v>
      </c>
      <c r="C19" s="21">
        <v>1</v>
      </c>
      <c r="D19" s="21">
        <v>1</v>
      </c>
      <c r="E19" t="s">
        <v>463</v>
      </c>
      <c r="F19" t="s">
        <v>459</v>
      </c>
      <c r="G19" t="s">
        <v>451</v>
      </c>
      <c r="H19">
        <v>3</v>
      </c>
    </row>
    <row r="20" spans="1:8" x14ac:dyDescent="0.35">
      <c r="A20" s="25">
        <v>55</v>
      </c>
      <c r="B20" s="21">
        <v>0</v>
      </c>
      <c r="C20" s="21">
        <v>1</v>
      </c>
      <c r="D20" s="21">
        <v>1</v>
      </c>
      <c r="E20" t="s">
        <v>1010</v>
      </c>
      <c r="F20" t="s">
        <v>1011</v>
      </c>
      <c r="G20" t="s">
        <v>451</v>
      </c>
      <c r="H20">
        <v>32</v>
      </c>
    </row>
    <row r="21" spans="1:8" x14ac:dyDescent="0.35">
      <c r="A21" s="25">
        <v>55</v>
      </c>
      <c r="B21" s="21">
        <v>0</v>
      </c>
      <c r="C21" s="21">
        <v>1</v>
      </c>
      <c r="D21" s="2">
        <v>0</v>
      </c>
      <c r="E21" t="s">
        <v>467</v>
      </c>
      <c r="F21" t="s">
        <v>1012</v>
      </c>
      <c r="G21" t="s">
        <v>469</v>
      </c>
    </row>
    <row r="22" spans="1:8" x14ac:dyDescent="0.35">
      <c r="A22" s="25">
        <v>55</v>
      </c>
      <c r="B22" s="21">
        <v>0</v>
      </c>
      <c r="C22" s="21">
        <v>1</v>
      </c>
      <c r="D22" s="2">
        <v>0</v>
      </c>
      <c r="E22" t="s">
        <v>470</v>
      </c>
      <c r="F22" t="s">
        <v>1013</v>
      </c>
      <c r="G22" t="s">
        <v>469</v>
      </c>
    </row>
    <row r="23" spans="1:8" x14ac:dyDescent="0.35">
      <c r="A23" s="25">
        <v>55</v>
      </c>
      <c r="B23" s="21">
        <v>0</v>
      </c>
      <c r="C23" s="21">
        <v>1</v>
      </c>
      <c r="D23" s="2">
        <v>0</v>
      </c>
      <c r="E23" t="s">
        <v>467</v>
      </c>
      <c r="F23" t="s">
        <v>725</v>
      </c>
      <c r="G23" t="s">
        <v>469</v>
      </c>
    </row>
    <row r="24" spans="1:8" x14ac:dyDescent="0.35">
      <c r="A24" s="25">
        <v>55</v>
      </c>
      <c r="B24" s="21">
        <v>0</v>
      </c>
      <c r="C24" s="21">
        <v>1</v>
      </c>
      <c r="D24" s="2">
        <v>0</v>
      </c>
      <c r="E24" t="s">
        <v>470</v>
      </c>
      <c r="F24" t="s">
        <v>726</v>
      </c>
      <c r="G24" t="s">
        <v>469</v>
      </c>
    </row>
    <row r="25" spans="1:8" x14ac:dyDescent="0.35">
      <c r="A25" s="25">
        <v>55</v>
      </c>
      <c r="B25" s="21">
        <v>0</v>
      </c>
      <c r="C25" s="21">
        <v>1</v>
      </c>
      <c r="D25" s="2">
        <v>0</v>
      </c>
      <c r="E25" t="s">
        <v>467</v>
      </c>
      <c r="F25" s="35" t="s">
        <v>1014</v>
      </c>
      <c r="G25" t="s">
        <v>469</v>
      </c>
    </row>
    <row r="26" spans="1:8" x14ac:dyDescent="0.35">
      <c r="A26" s="25">
        <v>55</v>
      </c>
      <c r="B26" s="21">
        <v>0</v>
      </c>
      <c r="C26" s="21">
        <v>1</v>
      </c>
      <c r="D26" s="2">
        <v>0</v>
      </c>
      <c r="E26" t="s">
        <v>470</v>
      </c>
      <c r="F26" s="35" t="s">
        <v>1015</v>
      </c>
      <c r="G26" t="s">
        <v>469</v>
      </c>
    </row>
    <row r="27" spans="1:8" x14ac:dyDescent="0.35">
      <c r="A27" s="25">
        <v>55</v>
      </c>
      <c r="B27" s="21">
        <v>0</v>
      </c>
      <c r="C27" s="21">
        <v>1</v>
      </c>
      <c r="D27" s="2">
        <v>0</v>
      </c>
      <c r="E27" t="s">
        <v>472</v>
      </c>
      <c r="F27" s="35" t="s">
        <v>336</v>
      </c>
      <c r="G27" t="s">
        <v>469</v>
      </c>
    </row>
    <row r="28" spans="1:8" x14ac:dyDescent="0.35">
      <c r="A28" s="25">
        <v>55</v>
      </c>
      <c r="B28" s="21">
        <v>0</v>
      </c>
      <c r="C28" s="21">
        <v>1</v>
      </c>
      <c r="D28" s="21">
        <v>1</v>
      </c>
      <c r="E28" t="s">
        <v>474</v>
      </c>
      <c r="F28" s="5" t="s">
        <v>462</v>
      </c>
      <c r="G28" t="s">
        <v>451</v>
      </c>
      <c r="H28">
        <v>32</v>
      </c>
    </row>
  </sheetData>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9C3AB-6AE1-4810-BD6E-E2044A2A5B96}">
  <dimension ref="A1:H20"/>
  <sheetViews>
    <sheetView workbookViewId="0">
      <selection activeCell="A5" sqref="A5:XFD5"/>
    </sheetView>
  </sheetViews>
  <sheetFormatPr defaultColWidth="8.453125" defaultRowHeight="14.5" x14ac:dyDescent="0.35"/>
  <cols>
    <col min="4" max="4" width="13.1796875" customWidth="1"/>
    <col min="5" max="5" width="12.1796875" customWidth="1"/>
    <col min="6" max="6" width="15.179687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56</v>
      </c>
      <c r="B2" s="21">
        <v>0</v>
      </c>
      <c r="C2" s="21">
        <v>1</v>
      </c>
      <c r="D2" s="21">
        <v>1</v>
      </c>
      <c r="E2" t="s">
        <v>449</v>
      </c>
      <c r="F2" t="s">
        <v>479</v>
      </c>
      <c r="G2" t="s">
        <v>451</v>
      </c>
      <c r="H2">
        <v>3</v>
      </c>
    </row>
    <row r="3" spans="1:8" x14ac:dyDescent="0.35">
      <c r="A3" s="25">
        <v>56</v>
      </c>
      <c r="B3" s="21">
        <v>0</v>
      </c>
      <c r="C3" s="21">
        <v>1</v>
      </c>
      <c r="D3" s="21">
        <v>1</v>
      </c>
      <c r="E3" t="s">
        <v>449</v>
      </c>
      <c r="F3" t="s">
        <v>450</v>
      </c>
      <c r="G3" t="s">
        <v>451</v>
      </c>
      <c r="H3">
        <v>5</v>
      </c>
    </row>
    <row r="4" spans="1:8" x14ac:dyDescent="0.35">
      <c r="A4" s="25">
        <v>56</v>
      </c>
      <c r="B4" s="21">
        <v>0</v>
      </c>
      <c r="C4" s="21">
        <v>1</v>
      </c>
      <c r="D4" s="21">
        <v>1</v>
      </c>
      <c r="E4" t="s">
        <v>449</v>
      </c>
      <c r="F4" t="s">
        <v>452</v>
      </c>
      <c r="G4" t="s">
        <v>451</v>
      </c>
      <c r="H4">
        <v>1</v>
      </c>
    </row>
    <row r="5" spans="1:8" x14ac:dyDescent="0.35">
      <c r="A5" s="25">
        <v>56</v>
      </c>
      <c r="B5" s="2">
        <v>0</v>
      </c>
      <c r="C5" s="21">
        <v>1</v>
      </c>
      <c r="D5" s="21">
        <v>1</v>
      </c>
      <c r="E5" t="s">
        <v>449</v>
      </c>
      <c r="F5" t="s">
        <v>480</v>
      </c>
      <c r="G5" t="s">
        <v>451</v>
      </c>
      <c r="H5">
        <v>1</v>
      </c>
    </row>
    <row r="6" spans="1:8" x14ac:dyDescent="0.35">
      <c r="A6" s="25">
        <v>56</v>
      </c>
      <c r="B6" s="21">
        <v>0</v>
      </c>
      <c r="C6" s="21">
        <v>1</v>
      </c>
      <c r="D6" s="21">
        <v>1</v>
      </c>
      <c r="E6" t="s">
        <v>456</v>
      </c>
      <c r="F6" t="s">
        <v>576</v>
      </c>
      <c r="G6" t="s">
        <v>451</v>
      </c>
      <c r="H6">
        <v>9</v>
      </c>
    </row>
    <row r="7" spans="1:8" x14ac:dyDescent="0.35">
      <c r="A7" s="25">
        <v>56</v>
      </c>
      <c r="B7" s="21">
        <v>0</v>
      </c>
      <c r="C7" s="21">
        <v>1</v>
      </c>
      <c r="D7" s="21">
        <v>1</v>
      </c>
      <c r="E7" t="s">
        <v>456</v>
      </c>
      <c r="F7" t="s">
        <v>1016</v>
      </c>
      <c r="G7" t="s">
        <v>451</v>
      </c>
      <c r="H7">
        <v>1</v>
      </c>
    </row>
    <row r="8" spans="1:8" x14ac:dyDescent="0.35">
      <c r="A8" s="25">
        <v>56</v>
      </c>
      <c r="B8" s="21">
        <v>0</v>
      </c>
      <c r="C8" s="21">
        <v>1</v>
      </c>
      <c r="D8" s="21">
        <v>1</v>
      </c>
      <c r="E8" t="s">
        <v>458</v>
      </c>
      <c r="F8" t="s">
        <v>459</v>
      </c>
      <c r="G8" t="s">
        <v>451</v>
      </c>
      <c r="H8">
        <v>10</v>
      </c>
    </row>
    <row r="9" spans="1:8" x14ac:dyDescent="0.35">
      <c r="A9" s="25">
        <v>56</v>
      </c>
      <c r="B9" s="21">
        <v>0</v>
      </c>
      <c r="C9" s="21">
        <v>1</v>
      </c>
      <c r="D9" s="21">
        <v>1</v>
      </c>
      <c r="E9" t="s">
        <v>460</v>
      </c>
      <c r="F9" t="s">
        <v>459</v>
      </c>
      <c r="G9" t="s">
        <v>451</v>
      </c>
      <c r="H9">
        <v>10</v>
      </c>
    </row>
    <row r="10" spans="1:8" x14ac:dyDescent="0.35">
      <c r="A10" s="25">
        <v>56</v>
      </c>
      <c r="B10" s="21">
        <v>0</v>
      </c>
      <c r="C10" s="21">
        <v>1</v>
      </c>
      <c r="D10" s="21">
        <v>1</v>
      </c>
      <c r="E10" t="s">
        <v>461</v>
      </c>
      <c r="F10" s="5" t="s">
        <v>462</v>
      </c>
      <c r="G10" t="s">
        <v>451</v>
      </c>
      <c r="H10">
        <v>10</v>
      </c>
    </row>
    <row r="11" spans="1:8" x14ac:dyDescent="0.35">
      <c r="A11" s="25">
        <v>56</v>
      </c>
      <c r="B11" s="21">
        <v>0</v>
      </c>
      <c r="C11" s="21">
        <v>1</v>
      </c>
      <c r="D11" s="21">
        <v>1</v>
      </c>
      <c r="E11" t="s">
        <v>463</v>
      </c>
      <c r="F11" t="s">
        <v>464</v>
      </c>
      <c r="G11" t="s">
        <v>451</v>
      </c>
      <c r="H11">
        <v>8</v>
      </c>
    </row>
    <row r="12" spans="1:8" x14ac:dyDescent="0.35">
      <c r="A12" s="25">
        <v>56</v>
      </c>
      <c r="B12" s="21">
        <v>0</v>
      </c>
      <c r="C12" s="21">
        <v>1</v>
      </c>
      <c r="D12" s="21">
        <v>1</v>
      </c>
      <c r="E12" t="s">
        <v>463</v>
      </c>
      <c r="F12" t="s">
        <v>465</v>
      </c>
      <c r="G12" t="s">
        <v>451</v>
      </c>
      <c r="H12">
        <v>2</v>
      </c>
    </row>
    <row r="13" spans="1:8" x14ac:dyDescent="0.35">
      <c r="A13" s="25">
        <v>56</v>
      </c>
      <c r="B13" s="21">
        <v>0</v>
      </c>
      <c r="C13" s="21">
        <v>1</v>
      </c>
      <c r="D13" s="21">
        <v>1</v>
      </c>
      <c r="E13" t="s">
        <v>1010</v>
      </c>
      <c r="F13" t="s">
        <v>1017</v>
      </c>
      <c r="G13" t="s">
        <v>451</v>
      </c>
      <c r="H13">
        <v>29</v>
      </c>
    </row>
    <row r="14" spans="1:8" x14ac:dyDescent="0.35">
      <c r="A14" s="25">
        <v>56</v>
      </c>
      <c r="B14" s="21">
        <v>0</v>
      </c>
      <c r="C14" s="21">
        <v>1</v>
      </c>
      <c r="D14" s="2">
        <v>0</v>
      </c>
      <c r="E14" t="s">
        <v>467</v>
      </c>
      <c r="F14" t="s">
        <v>1018</v>
      </c>
      <c r="G14" t="s">
        <v>469</v>
      </c>
    </row>
    <row r="15" spans="1:8" x14ac:dyDescent="0.35">
      <c r="A15" s="25">
        <v>56</v>
      </c>
      <c r="B15" s="21">
        <v>0</v>
      </c>
      <c r="C15" s="21">
        <v>1</v>
      </c>
      <c r="D15" s="2">
        <v>0</v>
      </c>
      <c r="E15" t="s">
        <v>470</v>
      </c>
      <c r="F15" t="s">
        <v>1019</v>
      </c>
      <c r="G15" t="s">
        <v>469</v>
      </c>
    </row>
    <row r="16" spans="1:8" x14ac:dyDescent="0.35">
      <c r="A16" s="25">
        <v>56</v>
      </c>
      <c r="B16" s="21">
        <v>0</v>
      </c>
      <c r="C16" s="21">
        <v>1</v>
      </c>
      <c r="D16" s="2">
        <v>0</v>
      </c>
      <c r="E16" t="s">
        <v>472</v>
      </c>
      <c r="F16" s="35" t="s">
        <v>341</v>
      </c>
      <c r="G16" t="s">
        <v>469</v>
      </c>
    </row>
    <row r="17" spans="1:8" x14ac:dyDescent="0.35">
      <c r="A17" s="25">
        <v>56</v>
      </c>
      <c r="B17" s="21">
        <v>0</v>
      </c>
      <c r="C17" s="21">
        <v>1</v>
      </c>
      <c r="D17" s="21">
        <v>1</v>
      </c>
      <c r="E17" t="s">
        <v>474</v>
      </c>
      <c r="F17" s="5" t="s">
        <v>462</v>
      </c>
      <c r="G17" t="s">
        <v>451</v>
      </c>
      <c r="H17">
        <v>29</v>
      </c>
    </row>
    <row r="18" spans="1:8" x14ac:dyDescent="0.35">
      <c r="A18" s="25">
        <v>56</v>
      </c>
      <c r="B18" s="21">
        <v>0</v>
      </c>
      <c r="C18" s="21">
        <v>1</v>
      </c>
      <c r="D18" s="21">
        <v>1</v>
      </c>
      <c r="E18" t="s">
        <v>677</v>
      </c>
      <c r="F18" t="s">
        <v>689</v>
      </c>
      <c r="G18" t="s">
        <v>451</v>
      </c>
      <c r="H18">
        <v>10</v>
      </c>
    </row>
    <row r="19" spans="1:8" x14ac:dyDescent="0.35">
      <c r="A19" s="25">
        <v>56</v>
      </c>
      <c r="B19" s="21">
        <v>0</v>
      </c>
      <c r="C19" s="21">
        <v>1</v>
      </c>
      <c r="D19" s="21">
        <v>1</v>
      </c>
      <c r="E19" t="s">
        <v>677</v>
      </c>
      <c r="F19" t="s">
        <v>910</v>
      </c>
      <c r="G19" t="s">
        <v>451</v>
      </c>
      <c r="H19">
        <v>10</v>
      </c>
    </row>
    <row r="20" spans="1:8" x14ac:dyDescent="0.35">
      <c r="A20" s="25">
        <v>56</v>
      </c>
      <c r="B20" s="21">
        <v>0</v>
      </c>
      <c r="C20" s="21">
        <v>1</v>
      </c>
      <c r="D20" s="21">
        <v>1</v>
      </c>
      <c r="E20" t="s">
        <v>677</v>
      </c>
      <c r="F20" t="s">
        <v>577</v>
      </c>
      <c r="G20" t="s">
        <v>451</v>
      </c>
      <c r="H20">
        <v>9</v>
      </c>
    </row>
  </sheetData>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F8970-F60E-4DB3-9F18-17656936F4FD}">
  <dimension ref="A1:H18"/>
  <sheetViews>
    <sheetView workbookViewId="0">
      <selection activeCell="A2" sqref="A2:XFD3"/>
    </sheetView>
  </sheetViews>
  <sheetFormatPr defaultColWidth="8.81640625" defaultRowHeight="14.5" x14ac:dyDescent="0.35"/>
  <cols>
    <col min="5" max="5" width="20.1796875" bestFit="1" customWidth="1"/>
    <col min="6" max="6" width="22.1796875" customWidth="1"/>
    <col min="7" max="7" width="10.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57</v>
      </c>
      <c r="B2" s="21">
        <v>0</v>
      </c>
      <c r="C2" s="21">
        <v>1</v>
      </c>
      <c r="D2" s="21">
        <v>1</v>
      </c>
      <c r="E2" t="s">
        <v>449</v>
      </c>
      <c r="F2" t="s">
        <v>479</v>
      </c>
      <c r="G2" t="s">
        <v>451</v>
      </c>
      <c r="H2">
        <v>3</v>
      </c>
    </row>
    <row r="3" spans="1:8" x14ac:dyDescent="0.35">
      <c r="A3" s="25">
        <v>57</v>
      </c>
      <c r="B3" s="21">
        <v>0</v>
      </c>
      <c r="C3" s="21">
        <v>1</v>
      </c>
      <c r="D3" s="21">
        <v>1</v>
      </c>
      <c r="E3" t="s">
        <v>449</v>
      </c>
      <c r="F3" t="s">
        <v>450</v>
      </c>
      <c r="G3" t="s">
        <v>451</v>
      </c>
      <c r="H3">
        <v>2</v>
      </c>
    </row>
    <row r="4" spans="1:8" x14ac:dyDescent="0.35">
      <c r="A4" s="25">
        <v>57</v>
      </c>
      <c r="B4" s="21">
        <v>0</v>
      </c>
      <c r="C4" s="21">
        <v>1</v>
      </c>
      <c r="D4" s="21">
        <v>1</v>
      </c>
      <c r="E4" t="s">
        <v>449</v>
      </c>
      <c r="F4" t="s">
        <v>452</v>
      </c>
      <c r="G4" t="s">
        <v>451</v>
      </c>
      <c r="H4">
        <v>1</v>
      </c>
    </row>
    <row r="5" spans="1:8" x14ac:dyDescent="0.35">
      <c r="A5" s="25">
        <v>57</v>
      </c>
      <c r="B5" s="2">
        <v>0</v>
      </c>
      <c r="C5" s="21">
        <v>1</v>
      </c>
      <c r="D5" s="21">
        <v>1</v>
      </c>
      <c r="E5" t="s">
        <v>449</v>
      </c>
      <c r="F5" t="s">
        <v>453</v>
      </c>
      <c r="G5" t="s">
        <v>451</v>
      </c>
      <c r="H5">
        <v>1</v>
      </c>
    </row>
    <row r="6" spans="1:8" x14ac:dyDescent="0.35">
      <c r="A6" s="25">
        <v>57</v>
      </c>
      <c r="B6" s="21">
        <v>0</v>
      </c>
      <c r="C6" s="21">
        <v>1</v>
      </c>
      <c r="D6" s="21">
        <v>1</v>
      </c>
      <c r="E6" t="s">
        <v>456</v>
      </c>
      <c r="F6" t="s">
        <v>1020</v>
      </c>
      <c r="G6" t="s">
        <v>451</v>
      </c>
      <c r="H6">
        <v>7</v>
      </c>
    </row>
    <row r="7" spans="1:8" x14ac:dyDescent="0.35">
      <c r="A7" s="25">
        <v>57</v>
      </c>
      <c r="B7" s="21">
        <v>0</v>
      </c>
      <c r="C7" s="21">
        <v>1</v>
      </c>
      <c r="D7" s="21">
        <v>1</v>
      </c>
      <c r="E7" t="s">
        <v>458</v>
      </c>
      <c r="F7" t="s">
        <v>459</v>
      </c>
      <c r="G7" t="s">
        <v>451</v>
      </c>
      <c r="H7">
        <v>7</v>
      </c>
    </row>
    <row r="8" spans="1:8" x14ac:dyDescent="0.35">
      <c r="A8" s="25">
        <v>57</v>
      </c>
      <c r="B8" s="21">
        <v>0</v>
      </c>
      <c r="C8" s="21">
        <v>1</v>
      </c>
      <c r="D8" s="21">
        <v>1</v>
      </c>
      <c r="E8" t="s">
        <v>460</v>
      </c>
      <c r="F8" t="s">
        <v>459</v>
      </c>
      <c r="G8" t="s">
        <v>451</v>
      </c>
      <c r="H8">
        <v>7</v>
      </c>
    </row>
    <row r="9" spans="1:8" x14ac:dyDescent="0.35">
      <c r="A9" s="25">
        <v>57</v>
      </c>
      <c r="B9" s="21">
        <v>0</v>
      </c>
      <c r="C9" s="21">
        <v>1</v>
      </c>
      <c r="D9" s="21">
        <v>1</v>
      </c>
      <c r="E9" t="s">
        <v>461</v>
      </c>
      <c r="F9" s="5" t="s">
        <v>462</v>
      </c>
      <c r="G9" t="s">
        <v>451</v>
      </c>
      <c r="H9">
        <v>7</v>
      </c>
    </row>
    <row r="10" spans="1:8" x14ac:dyDescent="0.35">
      <c r="A10" s="25">
        <v>57</v>
      </c>
      <c r="B10" s="21">
        <v>0</v>
      </c>
      <c r="C10" s="21">
        <v>1</v>
      </c>
      <c r="D10" s="21">
        <v>1</v>
      </c>
      <c r="E10" t="s">
        <v>463</v>
      </c>
      <c r="F10" t="s">
        <v>464</v>
      </c>
      <c r="G10" t="s">
        <v>451</v>
      </c>
      <c r="H10">
        <v>1</v>
      </c>
    </row>
    <row r="11" spans="1:8" x14ac:dyDescent="0.35">
      <c r="A11" s="25">
        <v>57</v>
      </c>
      <c r="B11" s="21">
        <v>0</v>
      </c>
      <c r="C11" s="21">
        <v>1</v>
      </c>
      <c r="D11" s="21">
        <v>1</v>
      </c>
      <c r="E11" t="s">
        <v>463</v>
      </c>
      <c r="F11" t="s">
        <v>465</v>
      </c>
      <c r="G11" t="s">
        <v>451</v>
      </c>
      <c r="H11">
        <v>6</v>
      </c>
    </row>
    <row r="12" spans="1:8" x14ac:dyDescent="0.35">
      <c r="A12" s="25">
        <v>57</v>
      </c>
      <c r="B12" s="21">
        <v>0</v>
      </c>
      <c r="C12" s="21">
        <v>1</v>
      </c>
      <c r="D12" s="21">
        <v>1</v>
      </c>
      <c r="E12" t="s">
        <v>1010</v>
      </c>
      <c r="F12" t="s">
        <v>1011</v>
      </c>
      <c r="G12" t="s">
        <v>451</v>
      </c>
      <c r="H12">
        <v>65</v>
      </c>
    </row>
    <row r="13" spans="1:8" x14ac:dyDescent="0.35">
      <c r="A13" s="25">
        <v>57</v>
      </c>
      <c r="B13" s="21">
        <v>0</v>
      </c>
      <c r="C13" s="21">
        <v>1</v>
      </c>
      <c r="D13" s="2">
        <v>0</v>
      </c>
      <c r="E13" t="s">
        <v>467</v>
      </c>
      <c r="F13" t="s">
        <v>1021</v>
      </c>
      <c r="G13" t="s">
        <v>469</v>
      </c>
    </row>
    <row r="14" spans="1:8" x14ac:dyDescent="0.35">
      <c r="A14" s="25">
        <v>57</v>
      </c>
      <c r="B14" s="21">
        <v>0</v>
      </c>
      <c r="C14" s="21">
        <v>1</v>
      </c>
      <c r="D14" s="2">
        <v>0</v>
      </c>
      <c r="E14" t="s">
        <v>470</v>
      </c>
      <c r="F14" t="s">
        <v>867</v>
      </c>
      <c r="G14" t="s">
        <v>469</v>
      </c>
    </row>
    <row r="15" spans="1:8" x14ac:dyDescent="0.35">
      <c r="A15" s="25">
        <v>57</v>
      </c>
      <c r="B15" s="21">
        <v>0</v>
      </c>
      <c r="C15" s="21">
        <v>1</v>
      </c>
      <c r="D15" s="2">
        <v>0</v>
      </c>
      <c r="E15" t="s">
        <v>472</v>
      </c>
      <c r="F15" s="35" t="s">
        <v>347</v>
      </c>
      <c r="G15" t="s">
        <v>469</v>
      </c>
    </row>
    <row r="16" spans="1:8" x14ac:dyDescent="0.35">
      <c r="A16" s="25">
        <v>57</v>
      </c>
      <c r="B16" s="21">
        <v>0</v>
      </c>
      <c r="C16" s="21">
        <v>1</v>
      </c>
      <c r="D16" s="21">
        <v>1</v>
      </c>
      <c r="E16" t="s">
        <v>474</v>
      </c>
      <c r="F16" s="5" t="s">
        <v>462</v>
      </c>
      <c r="G16" t="s">
        <v>451</v>
      </c>
      <c r="H16">
        <v>65</v>
      </c>
    </row>
    <row r="17" spans="1:8" x14ac:dyDescent="0.35">
      <c r="A17" s="25">
        <v>57</v>
      </c>
      <c r="B17" s="21">
        <v>0</v>
      </c>
      <c r="C17" s="21">
        <v>1</v>
      </c>
      <c r="D17" s="21">
        <v>1</v>
      </c>
      <c r="E17" t="s">
        <v>677</v>
      </c>
      <c r="F17" t="s">
        <v>649</v>
      </c>
      <c r="G17" t="s">
        <v>451</v>
      </c>
      <c r="H17">
        <v>42</v>
      </c>
    </row>
    <row r="18" spans="1:8" x14ac:dyDescent="0.35">
      <c r="A18" s="25">
        <v>57</v>
      </c>
      <c r="B18" s="21">
        <v>0</v>
      </c>
      <c r="C18" s="21">
        <v>1</v>
      </c>
      <c r="D18" s="21">
        <v>1</v>
      </c>
      <c r="E18" t="s">
        <v>677</v>
      </c>
      <c r="F18" t="s">
        <v>650</v>
      </c>
      <c r="G18" t="s">
        <v>451</v>
      </c>
      <c r="H18">
        <v>23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8EE21-4A0C-4D7C-8133-4D7027C2ED94}">
  <dimension ref="A1:H314"/>
  <sheetViews>
    <sheetView workbookViewId="0">
      <pane ySplit="1" topLeftCell="A8" activePane="bottomLeft" state="frozen"/>
      <selection pane="bottomLeft" activeCell="E28" sqref="E28"/>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453125" bestFit="1" customWidth="1"/>
    <col min="6" max="6" width="36.1796875" customWidth="1"/>
    <col min="7" max="7" width="11.1796875" bestFit="1" customWidth="1"/>
    <col min="8" max="8" width="13.453125" customWidth="1"/>
  </cols>
  <sheetData>
    <row r="1" spans="1:8" s="16" customFormat="1" ht="51.75" customHeight="1" x14ac:dyDescent="0.35">
      <c r="A1" s="15" t="s">
        <v>38</v>
      </c>
      <c r="B1" s="20" t="s">
        <v>442</v>
      </c>
      <c r="C1" s="20" t="s">
        <v>443</v>
      </c>
      <c r="D1" s="20" t="s">
        <v>444</v>
      </c>
      <c r="E1" s="13" t="s">
        <v>445</v>
      </c>
      <c r="F1" s="13" t="s">
        <v>446</v>
      </c>
      <c r="G1" s="13" t="s">
        <v>447</v>
      </c>
      <c r="H1" s="13" t="s">
        <v>448</v>
      </c>
    </row>
    <row r="2" spans="1:8" x14ac:dyDescent="0.35">
      <c r="A2" s="25">
        <v>4</v>
      </c>
      <c r="B2" s="21">
        <v>0</v>
      </c>
      <c r="C2" s="21">
        <v>1</v>
      </c>
      <c r="D2" s="21">
        <v>1</v>
      </c>
      <c r="E2" t="s">
        <v>449</v>
      </c>
      <c r="F2" t="s">
        <v>480</v>
      </c>
      <c r="G2" t="s">
        <v>451</v>
      </c>
      <c r="H2">
        <v>102</v>
      </c>
    </row>
    <row r="3" spans="1:8" x14ac:dyDescent="0.35">
      <c r="A3" s="25">
        <v>4</v>
      </c>
      <c r="B3" s="21">
        <v>0</v>
      </c>
      <c r="C3" s="21">
        <v>1</v>
      </c>
      <c r="D3" s="21">
        <v>1</v>
      </c>
      <c r="E3" t="s">
        <v>458</v>
      </c>
      <c r="F3" t="s">
        <v>459</v>
      </c>
      <c r="G3" t="s">
        <v>451</v>
      </c>
      <c r="H3">
        <v>102</v>
      </c>
    </row>
    <row r="4" spans="1:8" x14ac:dyDescent="0.35">
      <c r="A4" s="25">
        <v>4</v>
      </c>
      <c r="B4" s="21">
        <v>0</v>
      </c>
      <c r="C4" s="21">
        <v>1</v>
      </c>
      <c r="D4" s="21">
        <v>1</v>
      </c>
      <c r="E4" t="s">
        <v>460</v>
      </c>
      <c r="F4" t="s">
        <v>459</v>
      </c>
      <c r="G4" t="s">
        <v>451</v>
      </c>
      <c r="H4">
        <v>102</v>
      </c>
    </row>
    <row r="5" spans="1:8" x14ac:dyDescent="0.35">
      <c r="A5" s="25">
        <v>4</v>
      </c>
      <c r="B5" s="21">
        <v>0</v>
      </c>
      <c r="C5" s="21">
        <v>1</v>
      </c>
      <c r="D5" s="21">
        <v>1</v>
      </c>
      <c r="E5" t="s">
        <v>461</v>
      </c>
      <c r="F5" s="5" t="s">
        <v>462</v>
      </c>
      <c r="G5" t="s">
        <v>451</v>
      </c>
      <c r="H5">
        <v>102</v>
      </c>
    </row>
    <row r="6" spans="1:8" x14ac:dyDescent="0.35">
      <c r="A6" s="25">
        <v>4</v>
      </c>
      <c r="B6" s="21">
        <v>0</v>
      </c>
      <c r="C6" s="21">
        <v>1</v>
      </c>
      <c r="D6" s="21">
        <v>1</v>
      </c>
      <c r="E6" t="s">
        <v>463</v>
      </c>
      <c r="F6" t="s">
        <v>464</v>
      </c>
      <c r="G6" t="s">
        <v>451</v>
      </c>
      <c r="H6">
        <v>50</v>
      </c>
    </row>
    <row r="7" spans="1:8" x14ac:dyDescent="0.35">
      <c r="A7" s="25">
        <v>4</v>
      </c>
      <c r="B7" s="21">
        <v>0</v>
      </c>
      <c r="C7" s="21">
        <v>1</v>
      </c>
      <c r="D7" s="21">
        <v>1</v>
      </c>
      <c r="E7" t="s">
        <v>463</v>
      </c>
      <c r="F7" t="s">
        <v>465</v>
      </c>
      <c r="G7" t="s">
        <v>451</v>
      </c>
      <c r="H7">
        <v>52</v>
      </c>
    </row>
    <row r="8" spans="1:8" x14ac:dyDescent="0.35">
      <c r="A8" s="25">
        <v>4</v>
      </c>
      <c r="B8" s="21">
        <v>0</v>
      </c>
      <c r="C8" s="21">
        <v>1</v>
      </c>
      <c r="D8" s="21">
        <v>1</v>
      </c>
      <c r="E8" t="s">
        <v>466</v>
      </c>
      <c r="F8" t="s">
        <v>459</v>
      </c>
      <c r="G8" t="s">
        <v>451</v>
      </c>
      <c r="H8">
        <v>102</v>
      </c>
    </row>
    <row r="9" spans="1:8" x14ac:dyDescent="0.35">
      <c r="A9" s="25">
        <v>4</v>
      </c>
      <c r="B9" s="21">
        <v>0</v>
      </c>
      <c r="C9" s="21">
        <v>1</v>
      </c>
      <c r="D9" s="21">
        <v>1</v>
      </c>
      <c r="E9" t="s">
        <v>456</v>
      </c>
      <c r="F9" t="s">
        <v>556</v>
      </c>
      <c r="G9" t="s">
        <v>451</v>
      </c>
      <c r="H9">
        <v>25</v>
      </c>
    </row>
    <row r="10" spans="1:8" x14ac:dyDescent="0.35">
      <c r="A10" s="25">
        <v>4</v>
      </c>
      <c r="B10" s="21">
        <v>0</v>
      </c>
      <c r="C10" s="21">
        <v>1</v>
      </c>
      <c r="D10" s="21">
        <v>1</v>
      </c>
      <c r="E10" t="s">
        <v>456</v>
      </c>
      <c r="F10" t="s">
        <v>557</v>
      </c>
      <c r="G10" t="s">
        <v>451</v>
      </c>
      <c r="H10">
        <v>4</v>
      </c>
    </row>
    <row r="11" spans="1:8" x14ac:dyDescent="0.35">
      <c r="A11" s="25">
        <v>4</v>
      </c>
      <c r="B11" s="21">
        <v>0</v>
      </c>
      <c r="C11" s="21">
        <v>1</v>
      </c>
      <c r="D11" s="21">
        <v>1</v>
      </c>
      <c r="E11" t="s">
        <v>456</v>
      </c>
      <c r="F11" t="s">
        <v>558</v>
      </c>
      <c r="G11" t="s">
        <v>451</v>
      </c>
      <c r="H11">
        <v>3</v>
      </c>
    </row>
    <row r="12" spans="1:8" x14ac:dyDescent="0.35">
      <c r="A12" s="25">
        <v>4</v>
      </c>
      <c r="B12" s="21">
        <v>0</v>
      </c>
      <c r="C12" s="21">
        <v>1</v>
      </c>
      <c r="D12" s="21">
        <v>1</v>
      </c>
      <c r="E12" t="s">
        <v>456</v>
      </c>
      <c r="F12" t="s">
        <v>559</v>
      </c>
      <c r="G12" t="s">
        <v>451</v>
      </c>
      <c r="H12">
        <v>8</v>
      </c>
    </row>
    <row r="13" spans="1:8" x14ac:dyDescent="0.35">
      <c r="A13" s="25">
        <v>4</v>
      </c>
      <c r="B13" s="21">
        <v>0</v>
      </c>
      <c r="C13" s="21">
        <v>1</v>
      </c>
      <c r="D13" s="21">
        <v>1</v>
      </c>
      <c r="E13" t="s">
        <v>456</v>
      </c>
      <c r="F13" t="s">
        <v>560</v>
      </c>
      <c r="G13" t="s">
        <v>451</v>
      </c>
      <c r="H13">
        <v>9</v>
      </c>
    </row>
    <row r="14" spans="1:8" x14ac:dyDescent="0.35">
      <c r="A14" s="25">
        <v>4</v>
      </c>
      <c r="B14" s="21">
        <v>0</v>
      </c>
      <c r="C14" s="21">
        <v>1</v>
      </c>
      <c r="D14" s="21">
        <v>1</v>
      </c>
      <c r="E14" t="s">
        <v>456</v>
      </c>
      <c r="F14" t="s">
        <v>561</v>
      </c>
      <c r="G14" t="s">
        <v>451</v>
      </c>
      <c r="H14">
        <v>29</v>
      </c>
    </row>
    <row r="15" spans="1:8" x14ac:dyDescent="0.35">
      <c r="A15" s="25">
        <v>4</v>
      </c>
      <c r="B15" s="21">
        <v>0</v>
      </c>
      <c r="C15" s="21">
        <v>1</v>
      </c>
      <c r="D15" s="21">
        <v>1</v>
      </c>
      <c r="E15" t="s">
        <v>456</v>
      </c>
      <c r="F15" t="s">
        <v>562</v>
      </c>
      <c r="G15" t="s">
        <v>451</v>
      </c>
      <c r="H15">
        <v>3</v>
      </c>
    </row>
    <row r="16" spans="1:8" x14ac:dyDescent="0.35">
      <c r="A16" s="25">
        <v>4</v>
      </c>
      <c r="B16" s="21">
        <v>0</v>
      </c>
      <c r="C16" s="21">
        <v>1</v>
      </c>
      <c r="D16" s="21">
        <v>1</v>
      </c>
      <c r="E16" t="s">
        <v>456</v>
      </c>
      <c r="F16" t="s">
        <v>563</v>
      </c>
      <c r="G16" t="s">
        <v>451</v>
      </c>
      <c r="H16">
        <v>7</v>
      </c>
    </row>
    <row r="17" spans="1:8" x14ac:dyDescent="0.35">
      <c r="A17" s="25">
        <v>4</v>
      </c>
      <c r="B17" s="21">
        <v>0</v>
      </c>
      <c r="C17" s="21">
        <v>1</v>
      </c>
      <c r="D17" s="21">
        <v>1</v>
      </c>
      <c r="E17" t="s">
        <v>456</v>
      </c>
      <c r="F17" t="s">
        <v>564</v>
      </c>
      <c r="G17" t="s">
        <v>451</v>
      </c>
      <c r="H17">
        <v>3</v>
      </c>
    </row>
    <row r="18" spans="1:8" x14ac:dyDescent="0.35">
      <c r="A18" s="25">
        <v>4</v>
      </c>
      <c r="B18" s="21">
        <v>0</v>
      </c>
      <c r="C18" s="21">
        <v>1</v>
      </c>
      <c r="D18" s="21">
        <v>1</v>
      </c>
      <c r="E18" t="s">
        <v>456</v>
      </c>
      <c r="F18" t="s">
        <v>565</v>
      </c>
      <c r="G18" t="s">
        <v>451</v>
      </c>
      <c r="H18">
        <v>11</v>
      </c>
    </row>
    <row r="19" spans="1:8" x14ac:dyDescent="0.35">
      <c r="A19" s="25">
        <v>4</v>
      </c>
      <c r="B19" s="21">
        <v>0</v>
      </c>
      <c r="C19" s="21">
        <v>1</v>
      </c>
      <c r="D19" s="2">
        <v>0</v>
      </c>
      <c r="E19" t="s">
        <v>467</v>
      </c>
      <c r="F19" s="35" t="s">
        <v>566</v>
      </c>
      <c r="G19" t="s">
        <v>469</v>
      </c>
    </row>
    <row r="20" spans="1:8" x14ac:dyDescent="0.35">
      <c r="A20" s="25">
        <v>4</v>
      </c>
      <c r="B20" s="21">
        <v>0</v>
      </c>
      <c r="C20" s="21">
        <v>1</v>
      </c>
      <c r="D20" s="2">
        <v>0</v>
      </c>
      <c r="E20" t="s">
        <v>470</v>
      </c>
      <c r="F20" s="35" t="s">
        <v>567</v>
      </c>
      <c r="G20" t="s">
        <v>469</v>
      </c>
    </row>
    <row r="21" spans="1:8" x14ac:dyDescent="0.35">
      <c r="A21" s="25">
        <v>4</v>
      </c>
      <c r="B21" s="21">
        <v>0</v>
      </c>
      <c r="C21" s="21">
        <v>1</v>
      </c>
      <c r="D21" s="2">
        <v>0</v>
      </c>
      <c r="E21" t="s">
        <v>472</v>
      </c>
      <c r="F21" t="s">
        <v>63</v>
      </c>
      <c r="G21" t="s">
        <v>469</v>
      </c>
    </row>
    <row r="22" spans="1:8" x14ac:dyDescent="0.35">
      <c r="A22" s="25">
        <v>4</v>
      </c>
      <c r="B22" s="21">
        <v>0</v>
      </c>
      <c r="C22" s="21">
        <v>1</v>
      </c>
      <c r="D22" s="2">
        <v>0</v>
      </c>
      <c r="E22" t="s">
        <v>568</v>
      </c>
      <c r="F22">
        <v>10.6</v>
      </c>
      <c r="G22" t="s">
        <v>469</v>
      </c>
    </row>
    <row r="23" spans="1:8" x14ac:dyDescent="0.35">
      <c r="A23" s="25">
        <v>4</v>
      </c>
      <c r="B23" s="21">
        <v>0</v>
      </c>
      <c r="C23" s="21">
        <v>1</v>
      </c>
      <c r="D23" s="2">
        <v>0</v>
      </c>
      <c r="E23" t="s">
        <v>569</v>
      </c>
      <c r="F23">
        <v>22</v>
      </c>
      <c r="G23" t="s">
        <v>469</v>
      </c>
    </row>
    <row r="24" spans="1:8" x14ac:dyDescent="0.35">
      <c r="A24" s="25">
        <v>4</v>
      </c>
      <c r="B24" s="21">
        <v>0</v>
      </c>
      <c r="C24" s="21">
        <v>1</v>
      </c>
      <c r="D24" s="2">
        <v>0</v>
      </c>
      <c r="E24" t="s">
        <v>570</v>
      </c>
      <c r="F24">
        <v>0</v>
      </c>
      <c r="G24" t="s">
        <v>469</v>
      </c>
    </row>
    <row r="25" spans="1:8" x14ac:dyDescent="0.35">
      <c r="D25" s="2"/>
    </row>
    <row r="26" spans="1:8" x14ac:dyDescent="0.35">
      <c r="D26" s="2"/>
    </row>
    <row r="27" spans="1:8" x14ac:dyDescent="0.35">
      <c r="D27" s="2"/>
    </row>
    <row r="28" spans="1:8" x14ac:dyDescent="0.35">
      <c r="D28" s="2"/>
    </row>
    <row r="29" spans="1:8" x14ac:dyDescent="0.35">
      <c r="D29" s="2"/>
    </row>
    <row r="30" spans="1:8" x14ac:dyDescent="0.35">
      <c r="D30" s="2"/>
    </row>
    <row r="31" spans="1:8" x14ac:dyDescent="0.35">
      <c r="D31" s="2"/>
    </row>
    <row r="32" spans="1:8"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row r="311" spans="4:4" x14ac:dyDescent="0.35">
      <c r="D311" s="21"/>
    </row>
    <row r="312" spans="4:4" x14ac:dyDescent="0.35">
      <c r="D312" s="21"/>
    </row>
    <row r="313" spans="4:4" x14ac:dyDescent="0.35">
      <c r="D313" s="21"/>
    </row>
    <row r="314" spans="4:4" x14ac:dyDescent="0.35">
      <c r="D314" s="21"/>
    </row>
  </sheetData>
  <autoFilter ref="A1:H21" xr:uid="{8615B3A7-0AB6-4DE7-8F17-61BC7FDB8889}">
    <sortState xmlns:xlrd2="http://schemas.microsoft.com/office/spreadsheetml/2017/richdata2" ref="A2:H21">
      <sortCondition ref="E1:E21"/>
    </sortState>
  </autoFilter>
  <pageMargins left="0.7" right="0.7" top="0.75" bottom="0.75" header="0.3" footer="0.3"/>
  <pageSetup orientation="portrait" horizontalDpi="0" verticalDpi="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2FB02-B528-4451-B793-888B899FACE0}">
  <dimension ref="A1:H16"/>
  <sheetViews>
    <sheetView workbookViewId="0">
      <selection activeCell="A22" sqref="A22"/>
    </sheetView>
  </sheetViews>
  <sheetFormatPr defaultColWidth="8.81640625" defaultRowHeight="14.5" x14ac:dyDescent="0.35"/>
  <cols>
    <col min="5" max="5" width="20.1796875" bestFit="1" customWidth="1"/>
    <col min="6" max="6" width="25.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58</v>
      </c>
      <c r="B2" s="2">
        <v>0</v>
      </c>
      <c r="C2" s="21">
        <v>1</v>
      </c>
      <c r="D2" s="21">
        <v>1</v>
      </c>
      <c r="E2" t="s">
        <v>449</v>
      </c>
      <c r="F2" t="s">
        <v>480</v>
      </c>
      <c r="G2" t="s">
        <v>451</v>
      </c>
      <c r="H2">
        <v>231</v>
      </c>
    </row>
    <row r="3" spans="1:8" x14ac:dyDescent="0.35">
      <c r="A3" s="25">
        <v>58</v>
      </c>
      <c r="B3" s="21">
        <v>0</v>
      </c>
      <c r="C3" s="21">
        <v>1</v>
      </c>
      <c r="D3" s="21">
        <v>1</v>
      </c>
      <c r="E3" t="s">
        <v>456</v>
      </c>
      <c r="F3" t="s">
        <v>747</v>
      </c>
      <c r="G3" t="s">
        <v>451</v>
      </c>
      <c r="H3">
        <v>117</v>
      </c>
    </row>
    <row r="4" spans="1:8" x14ac:dyDescent="0.35">
      <c r="A4" s="25">
        <v>58</v>
      </c>
      <c r="B4" s="21">
        <v>0</v>
      </c>
      <c r="C4" s="21">
        <v>1</v>
      </c>
      <c r="D4" s="21">
        <v>1</v>
      </c>
      <c r="E4" t="s">
        <v>456</v>
      </c>
      <c r="F4" t="s">
        <v>1022</v>
      </c>
      <c r="G4" t="s">
        <v>451</v>
      </c>
      <c r="H4">
        <f>H2-H3</f>
        <v>114</v>
      </c>
    </row>
    <row r="5" spans="1:8" x14ac:dyDescent="0.35">
      <c r="A5" s="25">
        <v>58</v>
      </c>
      <c r="B5" s="21">
        <v>0</v>
      </c>
      <c r="C5" s="21">
        <v>1</v>
      </c>
      <c r="D5" s="21">
        <v>1</v>
      </c>
      <c r="E5" t="s">
        <v>458</v>
      </c>
      <c r="F5" t="s">
        <v>586</v>
      </c>
      <c r="G5" t="s">
        <v>451</v>
      </c>
      <c r="H5">
        <v>231</v>
      </c>
    </row>
    <row r="6" spans="1:8" x14ac:dyDescent="0.35">
      <c r="A6" s="25">
        <v>58</v>
      </c>
      <c r="B6" s="21">
        <v>0</v>
      </c>
      <c r="C6" s="21">
        <v>1</v>
      </c>
      <c r="D6" s="21">
        <v>1</v>
      </c>
      <c r="E6" t="s">
        <v>460</v>
      </c>
      <c r="F6" t="s">
        <v>459</v>
      </c>
      <c r="G6" t="s">
        <v>451</v>
      </c>
      <c r="H6">
        <v>231</v>
      </c>
    </row>
    <row r="7" spans="1:8" x14ac:dyDescent="0.35">
      <c r="A7" s="25">
        <v>58</v>
      </c>
      <c r="B7" s="21">
        <v>0</v>
      </c>
      <c r="C7" s="21">
        <v>1</v>
      </c>
      <c r="D7" s="21">
        <v>1</v>
      </c>
      <c r="E7" t="s">
        <v>461</v>
      </c>
      <c r="F7" s="5" t="s">
        <v>462</v>
      </c>
      <c r="G7" t="s">
        <v>451</v>
      </c>
      <c r="H7">
        <v>231</v>
      </c>
    </row>
    <row r="8" spans="1:8" x14ac:dyDescent="0.35">
      <c r="A8" s="25">
        <v>58</v>
      </c>
      <c r="B8" s="21">
        <v>0</v>
      </c>
      <c r="C8" s="21">
        <v>1</v>
      </c>
      <c r="D8" s="21">
        <v>1</v>
      </c>
      <c r="E8" t="s">
        <v>463</v>
      </c>
      <c r="F8" t="s">
        <v>464</v>
      </c>
      <c r="G8" t="s">
        <v>451</v>
      </c>
      <c r="H8">
        <v>127</v>
      </c>
    </row>
    <row r="9" spans="1:8" x14ac:dyDescent="0.35">
      <c r="A9" s="25">
        <v>58</v>
      </c>
      <c r="B9" s="21">
        <v>0</v>
      </c>
      <c r="C9" s="21">
        <v>1</v>
      </c>
      <c r="D9" s="21">
        <v>1</v>
      </c>
      <c r="E9" t="s">
        <v>463</v>
      </c>
      <c r="F9" t="s">
        <v>465</v>
      </c>
      <c r="G9" t="s">
        <v>451</v>
      </c>
      <c r="H9">
        <v>100</v>
      </c>
    </row>
    <row r="10" spans="1:8" x14ac:dyDescent="0.35">
      <c r="A10" s="25">
        <v>58</v>
      </c>
      <c r="B10" s="21">
        <v>0</v>
      </c>
      <c r="C10" s="21">
        <v>1</v>
      </c>
      <c r="D10" s="21">
        <v>1</v>
      </c>
      <c r="E10" t="s">
        <v>463</v>
      </c>
      <c r="F10" t="s">
        <v>482</v>
      </c>
      <c r="G10" t="s">
        <v>451</v>
      </c>
      <c r="H10">
        <v>4</v>
      </c>
    </row>
    <row r="11" spans="1:8" x14ac:dyDescent="0.35">
      <c r="A11" s="25">
        <v>58</v>
      </c>
      <c r="B11" s="21">
        <v>0</v>
      </c>
      <c r="C11" s="21">
        <v>1</v>
      </c>
      <c r="D11" s="21">
        <v>1</v>
      </c>
      <c r="E11" t="s">
        <v>1010</v>
      </c>
      <c r="F11" t="s">
        <v>1017</v>
      </c>
      <c r="G11" t="s">
        <v>451</v>
      </c>
      <c r="H11">
        <v>462</v>
      </c>
    </row>
    <row r="12" spans="1:8" x14ac:dyDescent="0.35">
      <c r="A12" s="25">
        <v>58</v>
      </c>
      <c r="B12" s="21">
        <v>0</v>
      </c>
      <c r="C12" s="21">
        <v>1</v>
      </c>
      <c r="D12" s="2">
        <v>0</v>
      </c>
      <c r="E12" t="s">
        <v>467</v>
      </c>
      <c r="F12" t="s">
        <v>1021</v>
      </c>
      <c r="G12" t="s">
        <v>469</v>
      </c>
    </row>
    <row r="13" spans="1:8" x14ac:dyDescent="0.35">
      <c r="A13" s="25">
        <v>58</v>
      </c>
      <c r="B13" s="21">
        <v>0</v>
      </c>
      <c r="C13" s="21">
        <v>1</v>
      </c>
      <c r="D13" s="2">
        <v>0</v>
      </c>
      <c r="E13" t="s">
        <v>470</v>
      </c>
      <c r="F13" t="s">
        <v>867</v>
      </c>
      <c r="G13" t="s">
        <v>469</v>
      </c>
    </row>
    <row r="14" spans="1:8" x14ac:dyDescent="0.35">
      <c r="A14" s="25">
        <v>58</v>
      </c>
      <c r="B14" s="21">
        <v>0</v>
      </c>
      <c r="C14" s="21">
        <v>1</v>
      </c>
      <c r="D14" s="2">
        <v>0</v>
      </c>
      <c r="E14" t="s">
        <v>472</v>
      </c>
      <c r="F14" s="35" t="s">
        <v>352</v>
      </c>
      <c r="G14" t="s">
        <v>469</v>
      </c>
    </row>
    <row r="15" spans="1:8" x14ac:dyDescent="0.35">
      <c r="A15" s="25">
        <v>58</v>
      </c>
      <c r="B15" s="21">
        <v>0</v>
      </c>
      <c r="C15" s="21">
        <v>1</v>
      </c>
      <c r="D15" s="21">
        <v>1</v>
      </c>
      <c r="E15" t="s">
        <v>474</v>
      </c>
      <c r="F15" s="5" t="s">
        <v>462</v>
      </c>
      <c r="G15" t="s">
        <v>451</v>
      </c>
      <c r="H15">
        <v>462</v>
      </c>
    </row>
    <row r="16" spans="1:8" x14ac:dyDescent="0.35">
      <c r="A16" s="25">
        <v>58</v>
      </c>
      <c r="B16" s="21">
        <v>0</v>
      </c>
      <c r="C16" s="21">
        <v>1</v>
      </c>
      <c r="D16" s="21">
        <v>1</v>
      </c>
      <c r="E16" t="s">
        <v>677</v>
      </c>
      <c r="F16" t="s">
        <v>650</v>
      </c>
      <c r="G16" t="s">
        <v>451</v>
      </c>
      <c r="H16">
        <v>462</v>
      </c>
    </row>
  </sheetData>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5C155-88F6-40B9-8324-6385D1E671EA}">
  <dimension ref="A1:H22"/>
  <sheetViews>
    <sheetView workbookViewId="0">
      <selection activeCell="J15" sqref="J15"/>
    </sheetView>
  </sheetViews>
  <sheetFormatPr defaultColWidth="8.81640625" defaultRowHeight="14.5" x14ac:dyDescent="0.35"/>
  <cols>
    <col min="5" max="5" width="20.1796875" bestFit="1" customWidth="1"/>
    <col min="6" max="6" width="18.453125"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59</v>
      </c>
      <c r="B2" s="21">
        <v>0</v>
      </c>
      <c r="C2" s="21">
        <v>1</v>
      </c>
      <c r="D2" s="21">
        <v>1</v>
      </c>
      <c r="E2" t="s">
        <v>449</v>
      </c>
      <c r="F2" t="s">
        <v>479</v>
      </c>
      <c r="G2" t="s">
        <v>451</v>
      </c>
      <c r="H2">
        <v>30</v>
      </c>
    </row>
    <row r="3" spans="1:8" x14ac:dyDescent="0.35">
      <c r="A3" s="25">
        <v>59</v>
      </c>
      <c r="B3" s="21">
        <v>0</v>
      </c>
      <c r="C3" s="21">
        <v>1</v>
      </c>
      <c r="D3" s="21">
        <v>1</v>
      </c>
      <c r="E3" t="s">
        <v>449</v>
      </c>
      <c r="F3" t="s">
        <v>450</v>
      </c>
      <c r="G3" t="s">
        <v>451</v>
      </c>
      <c r="H3">
        <v>1</v>
      </c>
    </row>
    <row r="4" spans="1:8" x14ac:dyDescent="0.35">
      <c r="A4" s="25">
        <v>59</v>
      </c>
      <c r="B4" s="21">
        <v>0</v>
      </c>
      <c r="C4" s="21">
        <v>1</v>
      </c>
      <c r="D4" s="21">
        <v>1</v>
      </c>
      <c r="E4" t="s">
        <v>456</v>
      </c>
      <c r="F4" t="s">
        <v>664</v>
      </c>
      <c r="G4" t="s">
        <v>451</v>
      </c>
      <c r="H4">
        <v>31</v>
      </c>
    </row>
    <row r="5" spans="1:8" x14ac:dyDescent="0.35">
      <c r="A5" s="25">
        <v>59</v>
      </c>
      <c r="B5" s="21">
        <v>0</v>
      </c>
      <c r="C5" s="21">
        <v>1</v>
      </c>
      <c r="D5" s="21">
        <v>1</v>
      </c>
      <c r="E5" t="s">
        <v>458</v>
      </c>
      <c r="F5" t="s">
        <v>638</v>
      </c>
      <c r="G5" t="s">
        <v>451</v>
      </c>
      <c r="H5">
        <v>3</v>
      </c>
    </row>
    <row r="6" spans="1:8" x14ac:dyDescent="0.35">
      <c r="A6" s="25">
        <v>59</v>
      </c>
      <c r="B6" s="21">
        <v>0</v>
      </c>
      <c r="C6" s="21">
        <v>1</v>
      </c>
      <c r="D6" s="21">
        <v>1</v>
      </c>
      <c r="E6" t="s">
        <v>458</v>
      </c>
      <c r="F6" t="s">
        <v>585</v>
      </c>
      <c r="G6" t="s">
        <v>451</v>
      </c>
      <c r="H6">
        <v>7</v>
      </c>
    </row>
    <row r="7" spans="1:8" x14ac:dyDescent="0.35">
      <c r="A7" s="25">
        <v>59</v>
      </c>
      <c r="B7" s="21">
        <v>0</v>
      </c>
      <c r="C7" s="21">
        <v>1</v>
      </c>
      <c r="D7" s="21">
        <v>1</v>
      </c>
      <c r="E7" t="s">
        <v>458</v>
      </c>
      <c r="F7" t="s">
        <v>482</v>
      </c>
      <c r="G7" t="s">
        <v>451</v>
      </c>
      <c r="H7">
        <v>10</v>
      </c>
    </row>
    <row r="8" spans="1:8" x14ac:dyDescent="0.35">
      <c r="A8" s="25">
        <v>59</v>
      </c>
      <c r="B8" s="21">
        <v>0</v>
      </c>
      <c r="C8" s="21">
        <v>1</v>
      </c>
      <c r="D8" s="21">
        <v>1</v>
      </c>
      <c r="E8" t="s">
        <v>458</v>
      </c>
      <c r="F8" t="s">
        <v>586</v>
      </c>
      <c r="G8" t="s">
        <v>451</v>
      </c>
      <c r="H8">
        <v>11</v>
      </c>
    </row>
    <row r="9" spans="1:8" x14ac:dyDescent="0.35">
      <c r="A9" s="25">
        <v>59</v>
      </c>
      <c r="B9" s="21">
        <v>0</v>
      </c>
      <c r="C9" s="21">
        <v>1</v>
      </c>
      <c r="D9" s="21">
        <v>1</v>
      </c>
      <c r="E9" t="s">
        <v>460</v>
      </c>
      <c r="F9" t="s">
        <v>581</v>
      </c>
      <c r="G9" t="s">
        <v>451</v>
      </c>
      <c r="H9">
        <v>16</v>
      </c>
    </row>
    <row r="10" spans="1:8" x14ac:dyDescent="0.35">
      <c r="A10" s="25">
        <v>59</v>
      </c>
      <c r="B10" s="21">
        <v>0</v>
      </c>
      <c r="C10" s="21">
        <v>1</v>
      </c>
      <c r="D10" s="21">
        <v>1</v>
      </c>
      <c r="E10" t="s">
        <v>460</v>
      </c>
      <c r="F10" t="s">
        <v>580</v>
      </c>
      <c r="G10" t="s">
        <v>451</v>
      </c>
      <c r="H10">
        <v>6</v>
      </c>
    </row>
    <row r="11" spans="1:8" x14ac:dyDescent="0.35">
      <c r="A11" s="25">
        <v>59</v>
      </c>
      <c r="B11" s="21">
        <v>0</v>
      </c>
      <c r="C11" s="21">
        <v>1</v>
      </c>
      <c r="D11" s="21">
        <v>1</v>
      </c>
      <c r="E11" t="s">
        <v>460</v>
      </c>
      <c r="F11" t="s">
        <v>482</v>
      </c>
      <c r="G11" t="s">
        <v>451</v>
      </c>
      <c r="H11">
        <v>9</v>
      </c>
    </row>
    <row r="12" spans="1:8" x14ac:dyDescent="0.35">
      <c r="A12" s="25">
        <v>59</v>
      </c>
      <c r="B12" s="21">
        <v>0</v>
      </c>
      <c r="C12" s="21">
        <v>1</v>
      </c>
      <c r="D12" s="21">
        <v>1</v>
      </c>
      <c r="E12" t="s">
        <v>461</v>
      </c>
      <c r="F12" s="5" t="s">
        <v>462</v>
      </c>
      <c r="G12" t="s">
        <v>451</v>
      </c>
      <c r="H12">
        <v>31</v>
      </c>
    </row>
    <row r="13" spans="1:8" x14ac:dyDescent="0.35">
      <c r="A13" s="25">
        <v>59</v>
      </c>
      <c r="B13" s="21">
        <v>0</v>
      </c>
      <c r="C13" s="21">
        <v>1</v>
      </c>
      <c r="D13" s="21">
        <v>1</v>
      </c>
      <c r="E13" t="s">
        <v>463</v>
      </c>
      <c r="F13" t="s">
        <v>464</v>
      </c>
      <c r="G13" t="s">
        <v>451</v>
      </c>
      <c r="H13">
        <v>15</v>
      </c>
    </row>
    <row r="14" spans="1:8" x14ac:dyDescent="0.35">
      <c r="A14" s="25">
        <v>59</v>
      </c>
      <c r="B14" s="21">
        <v>0</v>
      </c>
      <c r="C14" s="21">
        <v>1</v>
      </c>
      <c r="D14" s="21">
        <v>1</v>
      </c>
      <c r="E14" t="s">
        <v>463</v>
      </c>
      <c r="F14" t="s">
        <v>465</v>
      </c>
      <c r="G14" t="s">
        <v>451</v>
      </c>
      <c r="H14">
        <v>16</v>
      </c>
    </row>
    <row r="15" spans="1:8" x14ac:dyDescent="0.35">
      <c r="A15" s="25">
        <v>59</v>
      </c>
      <c r="B15" s="21">
        <v>0</v>
      </c>
      <c r="C15" s="21">
        <v>1</v>
      </c>
      <c r="D15" s="21">
        <v>1</v>
      </c>
      <c r="E15" t="s">
        <v>1010</v>
      </c>
      <c r="F15" t="s">
        <v>1017</v>
      </c>
      <c r="G15" t="s">
        <v>451</v>
      </c>
      <c r="H15">
        <v>51</v>
      </c>
    </row>
    <row r="16" spans="1:8" x14ac:dyDescent="0.35">
      <c r="A16" s="25">
        <v>59</v>
      </c>
      <c r="B16" s="21">
        <v>0</v>
      </c>
      <c r="C16" s="21">
        <v>1</v>
      </c>
      <c r="D16" s="2">
        <v>0</v>
      </c>
      <c r="E16" t="s">
        <v>472</v>
      </c>
      <c r="F16" s="35" t="s">
        <v>358</v>
      </c>
      <c r="G16" t="s">
        <v>469</v>
      </c>
    </row>
    <row r="17" spans="1:8" x14ac:dyDescent="0.35">
      <c r="A17" s="25">
        <v>59</v>
      </c>
      <c r="B17" s="21">
        <v>0</v>
      </c>
      <c r="C17" s="21">
        <v>1</v>
      </c>
      <c r="D17" s="2">
        <v>0</v>
      </c>
      <c r="E17" t="s">
        <v>653</v>
      </c>
      <c r="F17" s="35" t="s">
        <v>1023</v>
      </c>
      <c r="G17" t="s">
        <v>469</v>
      </c>
    </row>
    <row r="18" spans="1:8" x14ac:dyDescent="0.35">
      <c r="A18" s="25">
        <v>59</v>
      </c>
      <c r="B18" s="21">
        <v>0</v>
      </c>
      <c r="C18" s="21">
        <v>1</v>
      </c>
      <c r="D18" s="21">
        <v>1</v>
      </c>
      <c r="E18" t="s">
        <v>474</v>
      </c>
      <c r="F18" s="5" t="s">
        <v>462</v>
      </c>
      <c r="G18" t="s">
        <v>451</v>
      </c>
      <c r="H18">
        <v>51</v>
      </c>
    </row>
    <row r="19" spans="1:8" x14ac:dyDescent="0.35">
      <c r="A19" s="25">
        <v>59</v>
      </c>
      <c r="B19" s="21">
        <v>0</v>
      </c>
      <c r="C19" s="21">
        <v>1</v>
      </c>
      <c r="D19" s="21">
        <v>1</v>
      </c>
      <c r="E19" t="s">
        <v>677</v>
      </c>
      <c r="F19" t="s">
        <v>665</v>
      </c>
      <c r="G19" t="s">
        <v>451</v>
      </c>
      <c r="H19">
        <v>31</v>
      </c>
    </row>
    <row r="20" spans="1:8" x14ac:dyDescent="0.35">
      <c r="A20" s="25">
        <v>59</v>
      </c>
      <c r="B20" s="21">
        <v>0</v>
      </c>
      <c r="C20" s="21">
        <v>1</v>
      </c>
      <c r="D20" s="21">
        <v>1</v>
      </c>
      <c r="E20" t="s">
        <v>677</v>
      </c>
      <c r="F20" t="s">
        <v>689</v>
      </c>
      <c r="G20" t="s">
        <v>451</v>
      </c>
      <c r="H20">
        <v>20</v>
      </c>
    </row>
    <row r="21" spans="1:8" x14ac:dyDescent="0.35">
      <c r="A21" s="25">
        <v>59</v>
      </c>
      <c r="B21" s="21">
        <v>0</v>
      </c>
      <c r="C21" s="21">
        <v>1</v>
      </c>
      <c r="D21" s="21">
        <v>1</v>
      </c>
      <c r="E21" t="s">
        <v>485</v>
      </c>
      <c r="F21" t="s">
        <v>31</v>
      </c>
      <c r="G21" t="s">
        <v>451</v>
      </c>
      <c r="H21">
        <v>20</v>
      </c>
    </row>
    <row r="22" spans="1:8" x14ac:dyDescent="0.35">
      <c r="A22" s="25">
        <v>59</v>
      </c>
      <c r="B22" s="21">
        <v>0</v>
      </c>
      <c r="C22" s="21">
        <v>1</v>
      </c>
      <c r="D22" s="21">
        <v>1</v>
      </c>
      <c r="E22" t="s">
        <v>485</v>
      </c>
      <c r="F22" t="s">
        <v>33</v>
      </c>
      <c r="G22" t="s">
        <v>451</v>
      </c>
      <c r="H22">
        <v>31</v>
      </c>
    </row>
  </sheetData>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929AB-FAD9-456F-9415-4CD2872F67C7}">
  <dimension ref="A1:H27"/>
  <sheetViews>
    <sheetView workbookViewId="0">
      <selection activeCell="G20" sqref="G20"/>
    </sheetView>
  </sheetViews>
  <sheetFormatPr defaultColWidth="8.81640625" defaultRowHeight="14.5" x14ac:dyDescent="0.35"/>
  <cols>
    <col min="5" max="5" width="20.1796875" bestFit="1" customWidth="1"/>
    <col min="6" max="6" width="25.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60</v>
      </c>
      <c r="B2" s="2">
        <v>0</v>
      </c>
      <c r="C2" s="21">
        <v>1</v>
      </c>
      <c r="D2" s="21">
        <v>1</v>
      </c>
      <c r="E2" t="s">
        <v>449</v>
      </c>
      <c r="F2" t="s">
        <v>480</v>
      </c>
      <c r="G2" t="s">
        <v>451</v>
      </c>
      <c r="H2">
        <v>124</v>
      </c>
    </row>
    <row r="3" spans="1:8" x14ac:dyDescent="0.35">
      <c r="A3" s="25">
        <v>60</v>
      </c>
      <c r="B3" s="21">
        <v>0</v>
      </c>
      <c r="C3" s="21">
        <v>1</v>
      </c>
      <c r="D3" s="21">
        <v>1</v>
      </c>
      <c r="E3" t="s">
        <v>456</v>
      </c>
      <c r="F3" t="s">
        <v>487</v>
      </c>
      <c r="G3" t="s">
        <v>451</v>
      </c>
      <c r="H3">
        <v>124</v>
      </c>
    </row>
    <row r="4" spans="1:8" x14ac:dyDescent="0.35">
      <c r="A4" s="25">
        <v>60</v>
      </c>
      <c r="B4" s="21">
        <v>0</v>
      </c>
      <c r="C4" s="21">
        <v>1</v>
      </c>
      <c r="D4" s="21">
        <v>1</v>
      </c>
      <c r="E4" t="s">
        <v>458</v>
      </c>
      <c r="F4" t="s">
        <v>459</v>
      </c>
      <c r="G4" t="s">
        <v>451</v>
      </c>
      <c r="H4">
        <v>124</v>
      </c>
    </row>
    <row r="5" spans="1:8" x14ac:dyDescent="0.35">
      <c r="A5" s="25">
        <v>60</v>
      </c>
      <c r="B5" s="21">
        <v>0</v>
      </c>
      <c r="C5" s="21">
        <v>1</v>
      </c>
      <c r="D5" s="21">
        <v>1</v>
      </c>
      <c r="E5" t="s">
        <v>460</v>
      </c>
      <c r="F5" t="s">
        <v>459</v>
      </c>
      <c r="G5" t="s">
        <v>451</v>
      </c>
      <c r="H5">
        <v>124</v>
      </c>
    </row>
    <row r="6" spans="1:8" x14ac:dyDescent="0.35">
      <c r="A6" s="25">
        <v>60</v>
      </c>
      <c r="B6" s="21">
        <v>0</v>
      </c>
      <c r="C6" s="21">
        <v>1</v>
      </c>
      <c r="D6" s="21">
        <v>1</v>
      </c>
      <c r="E6" t="s">
        <v>461</v>
      </c>
      <c r="F6" s="5" t="s">
        <v>462</v>
      </c>
      <c r="G6" t="s">
        <v>451</v>
      </c>
      <c r="H6">
        <v>124</v>
      </c>
    </row>
    <row r="7" spans="1:8" x14ac:dyDescent="0.35">
      <c r="A7" s="25">
        <v>60</v>
      </c>
      <c r="B7" s="21">
        <v>0</v>
      </c>
      <c r="C7" s="21">
        <v>1</v>
      </c>
      <c r="D7" s="21">
        <v>1</v>
      </c>
      <c r="E7" t="s">
        <v>463</v>
      </c>
      <c r="F7" t="s">
        <v>464</v>
      </c>
      <c r="G7" t="s">
        <v>451</v>
      </c>
      <c r="H7">
        <v>30</v>
      </c>
    </row>
    <row r="8" spans="1:8" x14ac:dyDescent="0.35">
      <c r="A8" s="25">
        <v>60</v>
      </c>
      <c r="B8" s="21">
        <v>0</v>
      </c>
      <c r="C8" s="21">
        <v>1</v>
      </c>
      <c r="D8" s="21">
        <v>1</v>
      </c>
      <c r="E8" t="s">
        <v>463</v>
      </c>
      <c r="F8" t="s">
        <v>465</v>
      </c>
      <c r="G8" t="s">
        <v>451</v>
      </c>
      <c r="H8">
        <v>44</v>
      </c>
    </row>
    <row r="9" spans="1:8" x14ac:dyDescent="0.35">
      <c r="A9" s="25">
        <v>60</v>
      </c>
      <c r="B9" s="21">
        <v>0</v>
      </c>
      <c r="C9" s="21">
        <v>1</v>
      </c>
      <c r="D9" s="21">
        <v>1</v>
      </c>
      <c r="E9" t="s">
        <v>463</v>
      </c>
      <c r="F9" t="s">
        <v>482</v>
      </c>
      <c r="G9" t="s">
        <v>451</v>
      </c>
      <c r="H9">
        <f>124-SUM(H7:H8)</f>
        <v>50</v>
      </c>
    </row>
    <row r="10" spans="1:8" x14ac:dyDescent="0.35">
      <c r="A10" s="25">
        <v>60</v>
      </c>
      <c r="B10" s="21">
        <v>0</v>
      </c>
      <c r="C10" s="21">
        <v>1</v>
      </c>
      <c r="D10" s="21">
        <v>1</v>
      </c>
      <c r="E10" t="s">
        <v>1010</v>
      </c>
      <c r="F10" t="s">
        <v>1017</v>
      </c>
      <c r="G10" t="s">
        <v>451</v>
      </c>
      <c r="H10">
        <v>295</v>
      </c>
    </row>
    <row r="11" spans="1:8" x14ac:dyDescent="0.35">
      <c r="A11" s="25">
        <v>60</v>
      </c>
      <c r="B11" s="21">
        <v>0</v>
      </c>
      <c r="C11" s="21">
        <v>1</v>
      </c>
      <c r="D11" s="2">
        <v>0</v>
      </c>
      <c r="E11" t="s">
        <v>467</v>
      </c>
      <c r="F11" t="s">
        <v>723</v>
      </c>
      <c r="G11" t="s">
        <v>469</v>
      </c>
    </row>
    <row r="12" spans="1:8" x14ac:dyDescent="0.35">
      <c r="A12" s="25">
        <v>60</v>
      </c>
      <c r="B12" s="21">
        <v>0</v>
      </c>
      <c r="C12" s="21">
        <v>1</v>
      </c>
      <c r="D12" s="2">
        <v>0</v>
      </c>
      <c r="E12" t="s">
        <v>470</v>
      </c>
      <c r="F12" t="s">
        <v>724</v>
      </c>
      <c r="G12" t="s">
        <v>469</v>
      </c>
    </row>
    <row r="13" spans="1:8" x14ac:dyDescent="0.35">
      <c r="A13" s="25">
        <v>60</v>
      </c>
      <c r="B13" s="21">
        <v>0</v>
      </c>
      <c r="C13" s="21">
        <v>1</v>
      </c>
      <c r="D13" s="2">
        <v>0</v>
      </c>
      <c r="E13" t="s">
        <v>467</v>
      </c>
      <c r="F13" t="s">
        <v>970</v>
      </c>
      <c r="G13" t="s">
        <v>469</v>
      </c>
    </row>
    <row r="14" spans="1:8" x14ac:dyDescent="0.35">
      <c r="A14" s="25">
        <v>60</v>
      </c>
      <c r="B14" s="21">
        <v>0</v>
      </c>
      <c r="C14" s="21">
        <v>1</v>
      </c>
      <c r="D14" s="2">
        <v>0</v>
      </c>
      <c r="E14" t="s">
        <v>470</v>
      </c>
      <c r="F14" t="s">
        <v>971</v>
      </c>
      <c r="G14" t="s">
        <v>469</v>
      </c>
    </row>
    <row r="15" spans="1:8" x14ac:dyDescent="0.35">
      <c r="A15" s="25">
        <v>60</v>
      </c>
      <c r="B15" s="21">
        <v>0</v>
      </c>
      <c r="C15" s="21">
        <v>1</v>
      </c>
      <c r="D15" s="2">
        <v>0</v>
      </c>
      <c r="E15" t="s">
        <v>467</v>
      </c>
      <c r="F15" t="s">
        <v>972</v>
      </c>
      <c r="G15" t="s">
        <v>469</v>
      </c>
    </row>
    <row r="16" spans="1:8" x14ac:dyDescent="0.35">
      <c r="A16" s="25">
        <v>60</v>
      </c>
      <c r="B16" s="21">
        <v>0</v>
      </c>
      <c r="C16" s="21">
        <v>1</v>
      </c>
      <c r="D16" s="2">
        <v>0</v>
      </c>
      <c r="E16" t="s">
        <v>470</v>
      </c>
      <c r="F16" t="s">
        <v>973</v>
      </c>
      <c r="G16" t="s">
        <v>469</v>
      </c>
    </row>
    <row r="17" spans="1:8" x14ac:dyDescent="0.35">
      <c r="A17" s="25">
        <v>60</v>
      </c>
      <c r="B17" s="21">
        <v>0</v>
      </c>
      <c r="C17" s="21">
        <v>1</v>
      </c>
      <c r="D17" s="2">
        <v>0</v>
      </c>
      <c r="E17" t="s">
        <v>467</v>
      </c>
      <c r="F17" t="s">
        <v>554</v>
      </c>
      <c r="G17" t="s">
        <v>469</v>
      </c>
    </row>
    <row r="18" spans="1:8" x14ac:dyDescent="0.35">
      <c r="A18" s="25">
        <v>60</v>
      </c>
      <c r="B18" s="21">
        <v>0</v>
      </c>
      <c r="C18" s="21">
        <v>1</v>
      </c>
      <c r="D18" s="2">
        <v>0</v>
      </c>
      <c r="E18" t="s">
        <v>470</v>
      </c>
      <c r="F18" t="s">
        <v>555</v>
      </c>
      <c r="G18" t="s">
        <v>469</v>
      </c>
    </row>
    <row r="19" spans="1:8" x14ac:dyDescent="0.35">
      <c r="A19" s="25">
        <v>60</v>
      </c>
      <c r="B19" s="21">
        <v>0</v>
      </c>
      <c r="C19" s="21">
        <v>1</v>
      </c>
      <c r="D19" s="2">
        <v>0</v>
      </c>
      <c r="E19" t="s">
        <v>472</v>
      </c>
      <c r="F19" s="35" t="s">
        <v>363</v>
      </c>
      <c r="G19" t="s">
        <v>469</v>
      </c>
    </row>
    <row r="20" spans="1:8" x14ac:dyDescent="0.35">
      <c r="A20" s="25">
        <v>60</v>
      </c>
      <c r="B20" s="21">
        <v>0</v>
      </c>
      <c r="C20" s="21">
        <v>1</v>
      </c>
      <c r="D20" s="2">
        <v>0</v>
      </c>
      <c r="E20" t="s">
        <v>639</v>
      </c>
      <c r="F20" t="s">
        <v>1024</v>
      </c>
      <c r="G20" t="s">
        <v>469</v>
      </c>
    </row>
    <row r="21" spans="1:8" x14ac:dyDescent="0.35">
      <c r="A21" s="25">
        <v>60</v>
      </c>
      <c r="B21" s="21">
        <v>0</v>
      </c>
      <c r="C21" s="21">
        <v>1</v>
      </c>
      <c r="D21" s="2">
        <v>0</v>
      </c>
      <c r="E21" t="s">
        <v>639</v>
      </c>
      <c r="F21" t="s">
        <v>1025</v>
      </c>
      <c r="G21" t="s">
        <v>469</v>
      </c>
    </row>
    <row r="22" spans="1:8" x14ac:dyDescent="0.35">
      <c r="A22" s="25">
        <v>60</v>
      </c>
      <c r="B22" s="21">
        <v>0</v>
      </c>
      <c r="C22" s="21">
        <v>1</v>
      </c>
      <c r="D22" s="2">
        <v>0</v>
      </c>
      <c r="E22" t="s">
        <v>639</v>
      </c>
      <c r="F22" t="s">
        <v>1026</v>
      </c>
      <c r="G22" t="s">
        <v>469</v>
      </c>
    </row>
    <row r="23" spans="1:8" x14ac:dyDescent="0.35">
      <c r="A23" s="25">
        <v>60</v>
      </c>
      <c r="B23" s="21">
        <v>0</v>
      </c>
      <c r="C23" s="21">
        <v>1</v>
      </c>
      <c r="D23" s="21">
        <v>1</v>
      </c>
      <c r="E23" t="s">
        <v>474</v>
      </c>
      <c r="F23" s="5" t="s">
        <v>462</v>
      </c>
      <c r="G23" t="s">
        <v>451</v>
      </c>
      <c r="H23">
        <v>295</v>
      </c>
    </row>
    <row r="24" spans="1:8" x14ac:dyDescent="0.35">
      <c r="A24" s="25">
        <v>60</v>
      </c>
      <c r="B24" s="21">
        <v>0</v>
      </c>
      <c r="C24" s="21">
        <v>1</v>
      </c>
      <c r="D24" s="21">
        <v>1</v>
      </c>
      <c r="E24" t="s">
        <v>677</v>
      </c>
      <c r="F24" t="s">
        <v>1027</v>
      </c>
      <c r="G24" t="s">
        <v>451</v>
      </c>
      <c r="H24">
        <v>122</v>
      </c>
    </row>
    <row r="25" spans="1:8" x14ac:dyDescent="0.35">
      <c r="A25" s="25">
        <v>60</v>
      </c>
      <c r="B25" s="21">
        <v>0</v>
      </c>
      <c r="C25" s="21">
        <v>1</v>
      </c>
      <c r="D25" s="21">
        <v>1</v>
      </c>
      <c r="E25" t="s">
        <v>677</v>
      </c>
      <c r="F25" t="s">
        <v>783</v>
      </c>
      <c r="G25" t="s">
        <v>451</v>
      </c>
      <c r="H25">
        <v>107</v>
      </c>
    </row>
    <row r="26" spans="1:8" x14ac:dyDescent="0.35">
      <c r="A26" s="25">
        <v>60</v>
      </c>
      <c r="B26" s="21">
        <v>0</v>
      </c>
      <c r="C26" s="21">
        <v>1</v>
      </c>
      <c r="D26" s="21">
        <v>1</v>
      </c>
      <c r="E26" t="s">
        <v>677</v>
      </c>
      <c r="F26" t="s">
        <v>689</v>
      </c>
      <c r="G26" t="s">
        <v>451</v>
      </c>
      <c r="H26">
        <v>58</v>
      </c>
    </row>
    <row r="27" spans="1:8" x14ac:dyDescent="0.35">
      <c r="A27" s="25">
        <v>60</v>
      </c>
      <c r="B27" s="21">
        <v>0</v>
      </c>
      <c r="C27" s="21">
        <v>1</v>
      </c>
      <c r="D27" s="21">
        <v>1</v>
      </c>
      <c r="E27" t="s">
        <v>677</v>
      </c>
      <c r="F27" t="s">
        <v>649</v>
      </c>
      <c r="G27" t="s">
        <v>451</v>
      </c>
      <c r="H27">
        <f>295-SUM(H24:H26)</f>
        <v>8</v>
      </c>
    </row>
  </sheetData>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F0343-C953-46F0-BB1B-2E7C06706819}">
  <dimension ref="A1:H16"/>
  <sheetViews>
    <sheetView workbookViewId="0">
      <selection activeCell="G23" sqref="G23"/>
    </sheetView>
  </sheetViews>
  <sheetFormatPr defaultColWidth="8.81640625" defaultRowHeight="14.5" x14ac:dyDescent="0.35"/>
  <cols>
    <col min="5" max="5" width="20.1796875" bestFit="1" customWidth="1"/>
    <col min="6" max="6" width="25.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61</v>
      </c>
      <c r="B2" s="2">
        <v>0</v>
      </c>
      <c r="C2" s="21">
        <v>1</v>
      </c>
      <c r="D2" s="21">
        <v>1</v>
      </c>
      <c r="E2" t="s">
        <v>449</v>
      </c>
      <c r="F2" t="s">
        <v>480</v>
      </c>
      <c r="G2" t="s">
        <v>451</v>
      </c>
      <c r="H2">
        <v>6</v>
      </c>
    </row>
    <row r="3" spans="1:8" x14ac:dyDescent="0.35">
      <c r="A3" s="25">
        <v>61</v>
      </c>
      <c r="B3" s="21">
        <v>0</v>
      </c>
      <c r="C3" s="21">
        <v>1</v>
      </c>
      <c r="D3" s="21">
        <v>1</v>
      </c>
      <c r="E3" t="s">
        <v>456</v>
      </c>
      <c r="F3" t="s">
        <v>727</v>
      </c>
      <c r="G3" t="s">
        <v>451</v>
      </c>
      <c r="H3">
        <v>6</v>
      </c>
    </row>
    <row r="4" spans="1:8" x14ac:dyDescent="0.35">
      <c r="A4" s="25">
        <v>61</v>
      </c>
      <c r="B4" s="21">
        <v>0</v>
      </c>
      <c r="C4" s="21">
        <v>1</v>
      </c>
      <c r="D4" s="21">
        <v>1</v>
      </c>
      <c r="E4" t="s">
        <v>458</v>
      </c>
      <c r="F4" t="s">
        <v>459</v>
      </c>
      <c r="G4" t="s">
        <v>451</v>
      </c>
      <c r="H4">
        <v>6</v>
      </c>
    </row>
    <row r="5" spans="1:8" x14ac:dyDescent="0.35">
      <c r="A5" s="25">
        <v>61</v>
      </c>
      <c r="B5" s="21">
        <v>0</v>
      </c>
      <c r="C5" s="21">
        <v>1</v>
      </c>
      <c r="D5" s="21">
        <v>1</v>
      </c>
      <c r="E5" t="s">
        <v>460</v>
      </c>
      <c r="F5" t="s">
        <v>459</v>
      </c>
      <c r="G5" t="s">
        <v>451</v>
      </c>
      <c r="H5">
        <v>6</v>
      </c>
    </row>
    <row r="6" spans="1:8" x14ac:dyDescent="0.35">
      <c r="A6" s="25">
        <v>61</v>
      </c>
      <c r="B6" s="21">
        <v>0</v>
      </c>
      <c r="C6" s="21">
        <v>1</v>
      </c>
      <c r="D6" s="21">
        <v>1</v>
      </c>
      <c r="E6" t="s">
        <v>461</v>
      </c>
      <c r="F6" s="5" t="s">
        <v>462</v>
      </c>
      <c r="G6" t="s">
        <v>451</v>
      </c>
      <c r="H6">
        <v>6</v>
      </c>
    </row>
    <row r="7" spans="1:8" x14ac:dyDescent="0.35">
      <c r="A7" s="25">
        <v>61</v>
      </c>
      <c r="B7" s="21">
        <v>0</v>
      </c>
      <c r="C7" s="21">
        <v>1</v>
      </c>
      <c r="D7" s="21">
        <v>1</v>
      </c>
      <c r="E7" t="s">
        <v>463</v>
      </c>
      <c r="F7" t="s">
        <v>482</v>
      </c>
      <c r="G7" t="s">
        <v>451</v>
      </c>
      <c r="H7">
        <v>6</v>
      </c>
    </row>
    <row r="8" spans="1:8" x14ac:dyDescent="0.35">
      <c r="A8" s="25">
        <v>61</v>
      </c>
      <c r="B8" s="21">
        <v>0</v>
      </c>
      <c r="C8" s="21">
        <v>1</v>
      </c>
      <c r="D8" s="21">
        <v>1</v>
      </c>
      <c r="E8" t="s">
        <v>466</v>
      </c>
      <c r="F8" t="s">
        <v>649</v>
      </c>
      <c r="G8" t="s">
        <v>451</v>
      </c>
      <c r="H8">
        <v>6</v>
      </c>
    </row>
    <row r="9" spans="1:8" x14ac:dyDescent="0.35">
      <c r="A9" s="25">
        <v>61</v>
      </c>
      <c r="B9" s="21">
        <v>0</v>
      </c>
      <c r="C9" s="21">
        <v>1</v>
      </c>
      <c r="D9" s="21">
        <v>1</v>
      </c>
      <c r="E9" t="s">
        <v>474</v>
      </c>
      <c r="F9" s="5" t="s">
        <v>462</v>
      </c>
      <c r="G9" t="s">
        <v>451</v>
      </c>
      <c r="H9">
        <v>6</v>
      </c>
    </row>
    <row r="10" spans="1:8" x14ac:dyDescent="0.35">
      <c r="A10" s="25">
        <v>61</v>
      </c>
      <c r="B10" s="21">
        <v>0</v>
      </c>
      <c r="C10" s="21">
        <v>1</v>
      </c>
      <c r="D10" s="21">
        <v>1</v>
      </c>
      <c r="E10" t="s">
        <v>1010</v>
      </c>
      <c r="F10" t="s">
        <v>1028</v>
      </c>
      <c r="G10" t="s">
        <v>451</v>
      </c>
      <c r="H10">
        <v>6</v>
      </c>
    </row>
    <row r="11" spans="1:8" x14ac:dyDescent="0.35">
      <c r="A11" s="25">
        <v>61</v>
      </c>
      <c r="B11" s="21">
        <v>0</v>
      </c>
      <c r="C11" s="21">
        <v>1</v>
      </c>
      <c r="D11" s="2">
        <v>0</v>
      </c>
      <c r="E11" t="s">
        <v>467</v>
      </c>
      <c r="F11" t="s">
        <v>1029</v>
      </c>
      <c r="G11" t="s">
        <v>469</v>
      </c>
    </row>
    <row r="12" spans="1:8" x14ac:dyDescent="0.35">
      <c r="A12" s="25">
        <v>61</v>
      </c>
      <c r="B12" s="21">
        <v>0</v>
      </c>
      <c r="C12" s="21">
        <v>1</v>
      </c>
      <c r="D12" s="2">
        <v>0</v>
      </c>
      <c r="E12" t="s">
        <v>470</v>
      </c>
      <c r="F12" t="s">
        <v>1030</v>
      </c>
      <c r="G12" t="s">
        <v>469</v>
      </c>
    </row>
    <row r="13" spans="1:8" x14ac:dyDescent="0.35">
      <c r="A13" s="25">
        <v>61</v>
      </c>
      <c r="B13" s="21">
        <v>0</v>
      </c>
      <c r="C13" s="21">
        <v>1</v>
      </c>
      <c r="D13" s="2">
        <v>0</v>
      </c>
      <c r="E13" t="s">
        <v>472</v>
      </c>
      <c r="F13" s="35" t="s">
        <v>369</v>
      </c>
      <c r="G13" t="s">
        <v>469</v>
      </c>
    </row>
    <row r="14" spans="1:8" x14ac:dyDescent="0.35">
      <c r="A14" s="25">
        <v>61</v>
      </c>
      <c r="B14" s="21">
        <v>0</v>
      </c>
      <c r="C14" s="21">
        <v>1</v>
      </c>
      <c r="D14" s="2">
        <v>0</v>
      </c>
      <c r="E14" t="s">
        <v>653</v>
      </c>
      <c r="F14" t="s">
        <v>1031</v>
      </c>
      <c r="G14" t="s">
        <v>469</v>
      </c>
    </row>
    <row r="15" spans="1:8" x14ac:dyDescent="0.35">
      <c r="A15" s="25">
        <v>61</v>
      </c>
      <c r="B15" s="21">
        <v>0</v>
      </c>
      <c r="C15" s="21">
        <v>1</v>
      </c>
      <c r="D15" s="2">
        <v>0</v>
      </c>
      <c r="E15" t="s">
        <v>635</v>
      </c>
      <c r="F15" t="s">
        <v>1032</v>
      </c>
      <c r="G15" t="s">
        <v>469</v>
      </c>
    </row>
    <row r="16" spans="1:8" x14ac:dyDescent="0.35">
      <c r="A16" s="25">
        <v>61</v>
      </c>
      <c r="B16" s="21">
        <v>0</v>
      </c>
      <c r="C16" s="21">
        <v>1</v>
      </c>
      <c r="D16" s="2">
        <v>0</v>
      </c>
      <c r="E16" t="s">
        <v>639</v>
      </c>
      <c r="F16" t="s">
        <v>1033</v>
      </c>
      <c r="G16" t="s">
        <v>469</v>
      </c>
    </row>
  </sheetData>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1EEB5-19D9-4B74-ADB8-E6CE41242D4D}">
  <dimension ref="A1:H23"/>
  <sheetViews>
    <sheetView workbookViewId="0">
      <selection activeCell="A2" sqref="A2:XFD6"/>
    </sheetView>
  </sheetViews>
  <sheetFormatPr defaultColWidth="8.81640625" defaultRowHeight="14.5" x14ac:dyDescent="0.35"/>
  <cols>
    <col min="5" max="5" width="20.1796875" bestFit="1" customWidth="1"/>
    <col min="6" max="6" width="25.1796875" bestFit="1" customWidth="1"/>
    <col min="7" max="7" width="10.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62</v>
      </c>
      <c r="B2" s="2">
        <v>0</v>
      </c>
      <c r="C2" s="21">
        <v>1</v>
      </c>
      <c r="D2" s="21">
        <v>1</v>
      </c>
      <c r="E2" t="s">
        <v>449</v>
      </c>
      <c r="F2" t="s">
        <v>479</v>
      </c>
      <c r="G2" t="s">
        <v>451</v>
      </c>
      <c r="H2">
        <v>5</v>
      </c>
    </row>
    <row r="3" spans="1:8" x14ac:dyDescent="0.35">
      <c r="A3" s="25">
        <v>62</v>
      </c>
      <c r="B3" s="2">
        <v>0</v>
      </c>
      <c r="C3" s="21">
        <v>1</v>
      </c>
      <c r="D3" s="21">
        <v>1</v>
      </c>
      <c r="E3" t="s">
        <v>449</v>
      </c>
      <c r="F3" t="s">
        <v>450</v>
      </c>
      <c r="G3" t="s">
        <v>451</v>
      </c>
      <c r="H3">
        <v>6</v>
      </c>
    </row>
    <row r="4" spans="1:8" x14ac:dyDescent="0.35">
      <c r="A4" s="25">
        <v>62</v>
      </c>
      <c r="B4" s="2">
        <v>0</v>
      </c>
      <c r="C4" s="21">
        <v>1</v>
      </c>
      <c r="D4" s="21">
        <v>1</v>
      </c>
      <c r="E4" t="s">
        <v>449</v>
      </c>
      <c r="F4" t="s">
        <v>452</v>
      </c>
      <c r="G4" t="s">
        <v>451</v>
      </c>
      <c r="H4">
        <v>5</v>
      </c>
    </row>
    <row r="5" spans="1:8" x14ac:dyDescent="0.35">
      <c r="A5" s="25">
        <v>62</v>
      </c>
      <c r="B5" s="2">
        <v>0</v>
      </c>
      <c r="C5" s="21">
        <v>1</v>
      </c>
      <c r="D5" s="21">
        <v>1</v>
      </c>
      <c r="E5" t="s">
        <v>449</v>
      </c>
      <c r="F5" t="s">
        <v>486</v>
      </c>
      <c r="G5" t="s">
        <v>451</v>
      </c>
      <c r="H5">
        <v>1</v>
      </c>
    </row>
    <row r="6" spans="1:8" x14ac:dyDescent="0.35">
      <c r="A6" s="25">
        <v>62</v>
      </c>
      <c r="B6" s="2">
        <v>0</v>
      </c>
      <c r="C6" s="21">
        <v>1</v>
      </c>
      <c r="D6" s="21">
        <v>1</v>
      </c>
      <c r="E6" t="s">
        <v>449</v>
      </c>
      <c r="F6" t="s">
        <v>656</v>
      </c>
      <c r="G6" t="s">
        <v>451</v>
      </c>
      <c r="H6">
        <v>4</v>
      </c>
    </row>
    <row r="7" spans="1:8" x14ac:dyDescent="0.35">
      <c r="A7" s="25">
        <v>62</v>
      </c>
      <c r="B7" s="21">
        <v>0</v>
      </c>
      <c r="C7" s="21">
        <v>1</v>
      </c>
      <c r="D7" s="21">
        <v>1</v>
      </c>
      <c r="E7" t="s">
        <v>456</v>
      </c>
      <c r="F7" t="s">
        <v>1034</v>
      </c>
      <c r="G7" t="s">
        <v>451</v>
      </c>
      <c r="H7">
        <v>21</v>
      </c>
    </row>
    <row r="8" spans="1:8" x14ac:dyDescent="0.35">
      <c r="A8" s="25">
        <v>62</v>
      </c>
      <c r="B8" s="21">
        <v>0</v>
      </c>
      <c r="C8" s="21">
        <v>1</v>
      </c>
      <c r="D8" s="21">
        <v>1</v>
      </c>
      <c r="E8" t="s">
        <v>458</v>
      </c>
      <c r="F8" t="s">
        <v>459</v>
      </c>
      <c r="G8" t="s">
        <v>451</v>
      </c>
      <c r="H8">
        <v>21</v>
      </c>
    </row>
    <row r="9" spans="1:8" x14ac:dyDescent="0.35">
      <c r="A9" s="25">
        <v>62</v>
      </c>
      <c r="B9" s="21">
        <v>0</v>
      </c>
      <c r="C9" s="21">
        <v>1</v>
      </c>
      <c r="D9" s="21">
        <v>1</v>
      </c>
      <c r="E9" t="s">
        <v>460</v>
      </c>
      <c r="F9" t="s">
        <v>459</v>
      </c>
      <c r="G9" t="s">
        <v>451</v>
      </c>
      <c r="H9">
        <v>21</v>
      </c>
    </row>
    <row r="10" spans="1:8" x14ac:dyDescent="0.35">
      <c r="A10" s="25">
        <v>62</v>
      </c>
      <c r="B10" s="21">
        <v>0</v>
      </c>
      <c r="C10" s="21">
        <v>1</v>
      </c>
      <c r="D10" s="21">
        <v>1</v>
      </c>
      <c r="E10" t="s">
        <v>461</v>
      </c>
      <c r="F10" t="s">
        <v>462</v>
      </c>
      <c r="G10" t="s">
        <v>451</v>
      </c>
      <c r="H10">
        <v>21</v>
      </c>
    </row>
    <row r="11" spans="1:8" x14ac:dyDescent="0.35">
      <c r="A11" s="25">
        <v>62</v>
      </c>
      <c r="B11" s="21">
        <v>0</v>
      </c>
      <c r="C11" s="21">
        <v>1</v>
      </c>
      <c r="D11" s="21">
        <v>1</v>
      </c>
      <c r="E11" t="s">
        <v>463</v>
      </c>
      <c r="F11" t="s">
        <v>465</v>
      </c>
      <c r="G11" t="s">
        <v>451</v>
      </c>
      <c r="H11">
        <v>14</v>
      </c>
    </row>
    <row r="12" spans="1:8" x14ac:dyDescent="0.35">
      <c r="A12" s="25">
        <v>62</v>
      </c>
      <c r="B12" s="21">
        <v>0</v>
      </c>
      <c r="C12" s="21">
        <v>1</v>
      </c>
      <c r="D12" s="21">
        <v>1</v>
      </c>
      <c r="E12" t="s">
        <v>463</v>
      </c>
      <c r="F12" t="s">
        <v>464</v>
      </c>
      <c r="G12" t="s">
        <v>451</v>
      </c>
      <c r="H12">
        <v>7</v>
      </c>
    </row>
    <row r="13" spans="1:8" x14ac:dyDescent="0.35">
      <c r="A13" s="25">
        <v>62</v>
      </c>
      <c r="B13" s="21">
        <v>0</v>
      </c>
      <c r="C13" s="21">
        <v>1</v>
      </c>
      <c r="D13" s="21">
        <v>1</v>
      </c>
      <c r="E13" t="s">
        <v>677</v>
      </c>
      <c r="F13" t="s">
        <v>649</v>
      </c>
      <c r="G13" t="s">
        <v>451</v>
      </c>
      <c r="H13">
        <v>21</v>
      </c>
    </row>
    <row r="14" spans="1:8" x14ac:dyDescent="0.35">
      <c r="A14" s="25">
        <v>62</v>
      </c>
      <c r="B14" s="21">
        <v>0</v>
      </c>
      <c r="C14" s="21">
        <v>1</v>
      </c>
      <c r="D14" s="21">
        <v>1</v>
      </c>
      <c r="E14" t="s">
        <v>677</v>
      </c>
      <c r="F14" t="s">
        <v>650</v>
      </c>
      <c r="G14" t="s">
        <v>451</v>
      </c>
      <c r="H14">
        <v>15</v>
      </c>
    </row>
    <row r="15" spans="1:8" x14ac:dyDescent="0.35">
      <c r="A15" s="25">
        <v>62</v>
      </c>
      <c r="B15" s="21">
        <v>0</v>
      </c>
      <c r="C15" s="21">
        <v>1</v>
      </c>
      <c r="D15" s="21">
        <v>1</v>
      </c>
      <c r="E15" t="s">
        <v>474</v>
      </c>
      <c r="F15" t="s">
        <v>462</v>
      </c>
      <c r="G15" t="s">
        <v>451</v>
      </c>
      <c r="H15">
        <v>36</v>
      </c>
    </row>
    <row r="16" spans="1:8" x14ac:dyDescent="0.35">
      <c r="A16" s="25">
        <v>62</v>
      </c>
      <c r="B16" s="21">
        <v>0</v>
      </c>
      <c r="C16" s="21">
        <v>1</v>
      </c>
      <c r="D16" s="21">
        <v>1</v>
      </c>
      <c r="E16" t="s">
        <v>1010</v>
      </c>
      <c r="F16" t="s">
        <v>1011</v>
      </c>
      <c r="G16" t="s">
        <v>451</v>
      </c>
      <c r="H16">
        <v>36</v>
      </c>
    </row>
    <row r="17" spans="1:8" x14ac:dyDescent="0.35">
      <c r="A17" s="25">
        <v>62</v>
      </c>
      <c r="B17" s="21">
        <v>0</v>
      </c>
      <c r="C17" s="21">
        <v>1</v>
      </c>
      <c r="D17" s="21">
        <v>1</v>
      </c>
      <c r="E17" t="s">
        <v>485</v>
      </c>
      <c r="F17" t="s">
        <v>31</v>
      </c>
      <c r="G17" t="s">
        <v>451</v>
      </c>
      <c r="H17">
        <v>9</v>
      </c>
    </row>
    <row r="18" spans="1:8" x14ac:dyDescent="0.35">
      <c r="A18" s="25">
        <v>62</v>
      </c>
      <c r="B18" s="21">
        <v>0</v>
      </c>
      <c r="C18" s="21">
        <v>1</v>
      </c>
      <c r="D18" s="21">
        <v>1</v>
      </c>
      <c r="E18" t="s">
        <v>485</v>
      </c>
      <c r="F18" t="s">
        <v>33</v>
      </c>
      <c r="G18" t="s">
        <v>451</v>
      </c>
      <c r="H18">
        <v>27</v>
      </c>
    </row>
    <row r="19" spans="1:8" x14ac:dyDescent="0.35">
      <c r="A19" s="25">
        <v>62</v>
      </c>
      <c r="B19" s="21">
        <v>0</v>
      </c>
      <c r="C19" s="21">
        <v>1</v>
      </c>
      <c r="D19" s="2">
        <v>0</v>
      </c>
      <c r="E19" t="s">
        <v>467</v>
      </c>
      <c r="F19" t="s">
        <v>1035</v>
      </c>
      <c r="G19" t="s">
        <v>469</v>
      </c>
    </row>
    <row r="20" spans="1:8" x14ac:dyDescent="0.35">
      <c r="A20" s="25">
        <v>62</v>
      </c>
      <c r="B20" s="21">
        <v>0</v>
      </c>
      <c r="C20" s="21">
        <v>1</v>
      </c>
      <c r="D20" s="2">
        <v>0</v>
      </c>
      <c r="E20" t="s">
        <v>470</v>
      </c>
      <c r="F20" t="s">
        <v>1036</v>
      </c>
      <c r="G20" t="s">
        <v>469</v>
      </c>
    </row>
    <row r="21" spans="1:8" x14ac:dyDescent="0.35">
      <c r="A21" s="25">
        <v>62</v>
      </c>
      <c r="B21" s="21">
        <v>0</v>
      </c>
      <c r="C21" s="21">
        <v>1</v>
      </c>
      <c r="D21" s="2">
        <v>0</v>
      </c>
      <c r="E21" t="s">
        <v>467</v>
      </c>
      <c r="F21" t="s">
        <v>1037</v>
      </c>
      <c r="G21" t="s">
        <v>469</v>
      </c>
    </row>
    <row r="22" spans="1:8" x14ac:dyDescent="0.35">
      <c r="A22" s="25">
        <v>62</v>
      </c>
      <c r="B22" s="21">
        <v>0</v>
      </c>
      <c r="C22" s="21">
        <v>1</v>
      </c>
      <c r="D22" s="2">
        <v>0</v>
      </c>
      <c r="E22" t="s">
        <v>470</v>
      </c>
      <c r="F22" t="s">
        <v>1038</v>
      </c>
      <c r="G22" t="s">
        <v>469</v>
      </c>
    </row>
    <row r="23" spans="1:8" x14ac:dyDescent="0.35">
      <c r="A23" s="25">
        <v>62</v>
      </c>
      <c r="B23" s="21">
        <v>0</v>
      </c>
      <c r="C23" s="21">
        <v>1</v>
      </c>
      <c r="D23" s="2">
        <v>0</v>
      </c>
      <c r="E23" t="s">
        <v>472</v>
      </c>
      <c r="F23" s="35" t="s">
        <v>375</v>
      </c>
      <c r="G23" t="s">
        <v>469</v>
      </c>
    </row>
  </sheetData>
  <pageMargins left="0.7" right="0.7" top="0.75" bottom="0.75" header="0.3" footer="0.3"/>
</worksheet>
</file>

<file path=xl/worksheets/sheet6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7B2D3-10C2-40A6-A0A7-A38EAC186319}">
  <dimension ref="A1:H14"/>
  <sheetViews>
    <sheetView workbookViewId="0">
      <selection sqref="A1:XFD1048576"/>
    </sheetView>
  </sheetViews>
  <sheetFormatPr defaultColWidth="8.81640625" defaultRowHeight="14.5" x14ac:dyDescent="0.35"/>
  <cols>
    <col min="5" max="5" width="20.1796875" bestFit="1" customWidth="1"/>
    <col min="6" max="6" width="25.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63</v>
      </c>
      <c r="B2" s="2">
        <v>0</v>
      </c>
      <c r="C2" s="21">
        <v>1</v>
      </c>
      <c r="D2" s="21">
        <v>1</v>
      </c>
      <c r="E2" t="s">
        <v>449</v>
      </c>
      <c r="F2" t="s">
        <v>480</v>
      </c>
      <c r="G2" t="s">
        <v>451</v>
      </c>
      <c r="H2">
        <v>436</v>
      </c>
    </row>
    <row r="3" spans="1:8" x14ac:dyDescent="0.35">
      <c r="A3" s="25">
        <v>63</v>
      </c>
      <c r="B3" s="21">
        <v>0</v>
      </c>
      <c r="C3" s="21">
        <v>1</v>
      </c>
      <c r="D3" s="21">
        <v>1</v>
      </c>
      <c r="E3" t="s">
        <v>456</v>
      </c>
      <c r="F3" t="s">
        <v>1034</v>
      </c>
      <c r="G3" t="s">
        <v>451</v>
      </c>
      <c r="H3">
        <v>436</v>
      </c>
    </row>
    <row r="4" spans="1:8" x14ac:dyDescent="0.35">
      <c r="A4" s="25">
        <v>63</v>
      </c>
      <c r="B4" s="21">
        <v>0</v>
      </c>
      <c r="C4" s="21">
        <v>1</v>
      </c>
      <c r="D4" s="21">
        <v>1</v>
      </c>
      <c r="E4" t="s">
        <v>458</v>
      </c>
      <c r="F4" t="s">
        <v>459</v>
      </c>
      <c r="G4" t="s">
        <v>451</v>
      </c>
      <c r="H4">
        <v>436</v>
      </c>
    </row>
    <row r="5" spans="1:8" x14ac:dyDescent="0.35">
      <c r="A5" s="25">
        <v>63</v>
      </c>
      <c r="B5" s="21">
        <v>0</v>
      </c>
      <c r="C5" s="21">
        <v>1</v>
      </c>
      <c r="D5" s="21">
        <v>1</v>
      </c>
      <c r="E5" t="s">
        <v>460</v>
      </c>
      <c r="F5" t="s">
        <v>459</v>
      </c>
      <c r="G5" t="s">
        <v>451</v>
      </c>
      <c r="H5">
        <v>436</v>
      </c>
    </row>
    <row r="6" spans="1:8" x14ac:dyDescent="0.35">
      <c r="A6" s="25">
        <v>63</v>
      </c>
      <c r="B6" s="21">
        <v>0</v>
      </c>
      <c r="C6" s="21">
        <v>1</v>
      </c>
      <c r="D6" s="21">
        <v>1</v>
      </c>
      <c r="E6" t="s">
        <v>461</v>
      </c>
      <c r="F6" s="5" t="s">
        <v>462</v>
      </c>
      <c r="G6" t="s">
        <v>451</v>
      </c>
      <c r="H6">
        <v>436</v>
      </c>
    </row>
    <row r="7" spans="1:8" x14ac:dyDescent="0.35">
      <c r="A7" s="25">
        <v>63</v>
      </c>
      <c r="B7" s="21">
        <v>0</v>
      </c>
      <c r="C7" s="21">
        <v>1</v>
      </c>
      <c r="D7" s="21">
        <v>1</v>
      </c>
      <c r="E7" t="s">
        <v>463</v>
      </c>
      <c r="F7" t="s">
        <v>465</v>
      </c>
      <c r="G7" t="s">
        <v>451</v>
      </c>
      <c r="H7">
        <v>215</v>
      </c>
    </row>
    <row r="8" spans="1:8" x14ac:dyDescent="0.35">
      <c r="A8" s="25">
        <v>63</v>
      </c>
      <c r="B8" s="21">
        <v>0</v>
      </c>
      <c r="C8" s="21">
        <v>1</v>
      </c>
      <c r="D8" s="21">
        <v>1</v>
      </c>
      <c r="E8" t="s">
        <v>463</v>
      </c>
      <c r="F8" t="s">
        <v>464</v>
      </c>
      <c r="G8" t="s">
        <v>451</v>
      </c>
      <c r="H8">
        <f>436-215-3</f>
        <v>218</v>
      </c>
    </row>
    <row r="9" spans="1:8" x14ac:dyDescent="0.35">
      <c r="A9" s="25">
        <v>63</v>
      </c>
      <c r="B9" s="21">
        <v>0</v>
      </c>
      <c r="C9" s="21">
        <v>1</v>
      </c>
      <c r="D9" s="21">
        <v>1</v>
      </c>
      <c r="E9" t="s">
        <v>463</v>
      </c>
      <c r="F9" t="s">
        <v>482</v>
      </c>
      <c r="G9" t="s">
        <v>451</v>
      </c>
      <c r="H9">
        <v>3</v>
      </c>
    </row>
    <row r="10" spans="1:8" x14ac:dyDescent="0.35">
      <c r="A10" s="25">
        <v>63</v>
      </c>
      <c r="B10" s="21">
        <v>0</v>
      </c>
      <c r="C10" s="21">
        <v>1</v>
      </c>
      <c r="D10" s="21">
        <v>1</v>
      </c>
      <c r="E10" t="s">
        <v>466</v>
      </c>
      <c r="F10" t="s">
        <v>459</v>
      </c>
      <c r="G10" t="s">
        <v>451</v>
      </c>
      <c r="H10">
        <v>436</v>
      </c>
    </row>
    <row r="11" spans="1:8" x14ac:dyDescent="0.35">
      <c r="A11" s="25">
        <v>63</v>
      </c>
      <c r="B11" s="21">
        <v>0</v>
      </c>
      <c r="C11" s="21">
        <v>1</v>
      </c>
      <c r="D11" s="21">
        <v>1</v>
      </c>
      <c r="E11" t="s">
        <v>474</v>
      </c>
      <c r="F11" s="5" t="s">
        <v>462</v>
      </c>
      <c r="G11" t="s">
        <v>451</v>
      </c>
      <c r="H11">
        <v>436</v>
      </c>
    </row>
    <row r="12" spans="1:8" x14ac:dyDescent="0.35">
      <c r="A12" s="25">
        <v>63</v>
      </c>
      <c r="B12" s="21">
        <v>0</v>
      </c>
      <c r="C12" s="21">
        <v>1</v>
      </c>
      <c r="D12" s="2">
        <v>0</v>
      </c>
      <c r="E12" t="s">
        <v>467</v>
      </c>
      <c r="F12" t="s">
        <v>1039</v>
      </c>
      <c r="G12" t="s">
        <v>469</v>
      </c>
    </row>
    <row r="13" spans="1:8" x14ac:dyDescent="0.35">
      <c r="A13" s="25">
        <v>63</v>
      </c>
      <c r="B13" s="21">
        <v>0</v>
      </c>
      <c r="C13" s="21">
        <v>1</v>
      </c>
      <c r="D13" s="2">
        <v>0</v>
      </c>
      <c r="E13" t="s">
        <v>470</v>
      </c>
      <c r="G13" t="s">
        <v>469</v>
      </c>
    </row>
    <row r="14" spans="1:8" x14ac:dyDescent="0.35">
      <c r="A14" s="25">
        <v>63</v>
      </c>
      <c r="B14" s="21">
        <v>0</v>
      </c>
      <c r="C14" s="21">
        <v>1</v>
      </c>
      <c r="D14" s="2">
        <v>0</v>
      </c>
      <c r="E14" t="s">
        <v>472</v>
      </c>
      <c r="F14" s="35" t="s">
        <v>381</v>
      </c>
      <c r="G14" t="s">
        <v>469</v>
      </c>
    </row>
  </sheetData>
  <pageMargins left="0.7" right="0.7" top="0.75" bottom="0.75" header="0.3" footer="0.3"/>
  <legacyDrawing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21428-21D3-41EB-9199-96DA034F98AA}">
  <dimension ref="A1:H26"/>
  <sheetViews>
    <sheetView topLeftCell="A5" workbookViewId="0">
      <selection activeCell="A20" sqref="A20:XFD21"/>
    </sheetView>
  </sheetViews>
  <sheetFormatPr defaultColWidth="8.81640625" defaultRowHeight="14.5" x14ac:dyDescent="0.35"/>
  <cols>
    <col min="5" max="5" width="20.1796875" bestFit="1" customWidth="1"/>
    <col min="6" max="6" width="25.1796875" bestFit="1" customWidth="1"/>
    <col min="7" max="7" width="10.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64</v>
      </c>
      <c r="B2" s="2">
        <v>0</v>
      </c>
      <c r="C2" s="21">
        <v>1</v>
      </c>
      <c r="D2" s="21">
        <v>1</v>
      </c>
      <c r="E2" t="s">
        <v>449</v>
      </c>
      <c r="F2" t="s">
        <v>450</v>
      </c>
      <c r="G2" t="s">
        <v>451</v>
      </c>
      <c r="H2">
        <v>5</v>
      </c>
    </row>
    <row r="3" spans="1:8" x14ac:dyDescent="0.35">
      <c r="A3" s="25">
        <v>64</v>
      </c>
      <c r="B3" s="2">
        <v>0</v>
      </c>
      <c r="C3" s="21">
        <v>1</v>
      </c>
      <c r="D3" s="21">
        <v>1</v>
      </c>
      <c r="E3" t="s">
        <v>449</v>
      </c>
      <c r="F3" t="s">
        <v>452</v>
      </c>
      <c r="G3" t="s">
        <v>451</v>
      </c>
      <c r="H3">
        <v>3</v>
      </c>
    </row>
    <row r="4" spans="1:8" x14ac:dyDescent="0.35">
      <c r="A4" s="25">
        <v>64</v>
      </c>
      <c r="B4" s="2">
        <v>0</v>
      </c>
      <c r="C4" s="21">
        <v>1</v>
      </c>
      <c r="D4" s="21">
        <v>1</v>
      </c>
      <c r="E4" t="s">
        <v>449</v>
      </c>
      <c r="F4" t="s">
        <v>453</v>
      </c>
      <c r="G4" t="s">
        <v>451</v>
      </c>
      <c r="H4">
        <v>7</v>
      </c>
    </row>
    <row r="5" spans="1:8" x14ac:dyDescent="0.35">
      <c r="A5" s="25">
        <v>64</v>
      </c>
      <c r="B5" s="21">
        <v>0</v>
      </c>
      <c r="C5" s="21">
        <v>1</v>
      </c>
      <c r="D5" s="21">
        <v>1</v>
      </c>
      <c r="E5" t="s">
        <v>456</v>
      </c>
      <c r="F5" t="s">
        <v>457</v>
      </c>
      <c r="G5" t="s">
        <v>451</v>
      </c>
      <c r="H5">
        <v>15</v>
      </c>
    </row>
    <row r="6" spans="1:8" x14ac:dyDescent="0.35">
      <c r="A6" s="25">
        <v>64</v>
      </c>
      <c r="B6" s="21">
        <v>0</v>
      </c>
      <c r="C6" s="21">
        <v>1</v>
      </c>
      <c r="D6" s="21">
        <v>1</v>
      </c>
      <c r="E6" t="s">
        <v>458</v>
      </c>
      <c r="F6" t="s">
        <v>459</v>
      </c>
      <c r="G6" t="s">
        <v>451</v>
      </c>
      <c r="H6">
        <v>15</v>
      </c>
    </row>
    <row r="7" spans="1:8" x14ac:dyDescent="0.35">
      <c r="A7" s="25">
        <v>64</v>
      </c>
      <c r="B7" s="21">
        <v>0</v>
      </c>
      <c r="C7" s="21">
        <v>1</v>
      </c>
      <c r="D7" s="21">
        <v>1</v>
      </c>
      <c r="E7" t="s">
        <v>460</v>
      </c>
      <c r="F7" t="s">
        <v>459</v>
      </c>
      <c r="G7" t="s">
        <v>451</v>
      </c>
      <c r="H7">
        <v>15</v>
      </c>
    </row>
    <row r="8" spans="1:8" x14ac:dyDescent="0.35">
      <c r="A8" s="25">
        <v>64</v>
      </c>
      <c r="B8" s="21">
        <v>0</v>
      </c>
      <c r="C8" s="21">
        <v>1</v>
      </c>
      <c r="D8" s="21">
        <v>1</v>
      </c>
      <c r="E8" t="s">
        <v>461</v>
      </c>
      <c r="F8" t="s">
        <v>462</v>
      </c>
      <c r="G8" t="s">
        <v>451</v>
      </c>
      <c r="H8">
        <v>15</v>
      </c>
    </row>
    <row r="9" spans="1:8" x14ac:dyDescent="0.35">
      <c r="A9" s="25">
        <v>64</v>
      </c>
      <c r="B9" s="21">
        <v>0</v>
      </c>
      <c r="C9" s="21">
        <v>1</v>
      </c>
      <c r="D9" s="21">
        <v>1</v>
      </c>
      <c r="E9" t="s">
        <v>463</v>
      </c>
      <c r="F9" t="s">
        <v>465</v>
      </c>
      <c r="G9" t="s">
        <v>451</v>
      </c>
      <c r="H9">
        <v>5</v>
      </c>
    </row>
    <row r="10" spans="1:8" x14ac:dyDescent="0.35">
      <c r="A10" s="25">
        <v>64</v>
      </c>
      <c r="B10" s="21">
        <v>0</v>
      </c>
      <c r="C10" s="21">
        <v>1</v>
      </c>
      <c r="D10" s="21">
        <v>1</v>
      </c>
      <c r="E10" t="s">
        <v>463</v>
      </c>
      <c r="F10" t="s">
        <v>464</v>
      </c>
      <c r="G10" t="s">
        <v>451</v>
      </c>
      <c r="H10">
        <v>3</v>
      </c>
    </row>
    <row r="11" spans="1:8" x14ac:dyDescent="0.35">
      <c r="A11" s="25">
        <v>64</v>
      </c>
      <c r="B11" s="21">
        <v>0</v>
      </c>
      <c r="C11" s="21">
        <v>1</v>
      </c>
      <c r="D11" s="21">
        <v>1</v>
      </c>
      <c r="E11" t="s">
        <v>677</v>
      </c>
      <c r="F11" t="s">
        <v>706</v>
      </c>
      <c r="G11" t="s">
        <v>451</v>
      </c>
      <c r="H11">
        <v>9</v>
      </c>
    </row>
    <row r="12" spans="1:8" x14ac:dyDescent="0.35">
      <c r="A12" s="25">
        <v>64</v>
      </c>
      <c r="B12" s="21">
        <v>0</v>
      </c>
      <c r="C12" s="21">
        <v>1</v>
      </c>
      <c r="D12" s="21">
        <v>1</v>
      </c>
      <c r="E12" t="s">
        <v>677</v>
      </c>
      <c r="F12" t="s">
        <v>689</v>
      </c>
      <c r="G12" t="s">
        <v>451</v>
      </c>
      <c r="H12">
        <v>4</v>
      </c>
    </row>
    <row r="13" spans="1:8" x14ac:dyDescent="0.35">
      <c r="A13" s="25">
        <v>64</v>
      </c>
      <c r="B13" s="21">
        <v>0</v>
      </c>
      <c r="C13" s="21">
        <v>1</v>
      </c>
      <c r="D13" s="21">
        <v>1</v>
      </c>
      <c r="E13" t="s">
        <v>677</v>
      </c>
      <c r="F13" t="s">
        <v>748</v>
      </c>
      <c r="G13" t="s">
        <v>451</v>
      </c>
      <c r="H13">
        <v>3</v>
      </c>
    </row>
    <row r="14" spans="1:8" x14ac:dyDescent="0.35">
      <c r="A14" s="25">
        <v>64</v>
      </c>
      <c r="B14" s="21">
        <v>0</v>
      </c>
      <c r="C14" s="21">
        <v>1</v>
      </c>
      <c r="D14" s="21">
        <v>1</v>
      </c>
      <c r="E14" t="s">
        <v>677</v>
      </c>
      <c r="F14" t="s">
        <v>1040</v>
      </c>
      <c r="G14" t="s">
        <v>451</v>
      </c>
      <c r="H14">
        <v>1</v>
      </c>
    </row>
    <row r="15" spans="1:8" x14ac:dyDescent="0.35">
      <c r="A15" s="25">
        <v>64</v>
      </c>
      <c r="B15" s="21">
        <v>0</v>
      </c>
      <c r="C15" s="21">
        <v>1</v>
      </c>
      <c r="D15" s="21">
        <v>1</v>
      </c>
      <c r="E15" t="s">
        <v>677</v>
      </c>
      <c r="F15" t="s">
        <v>765</v>
      </c>
      <c r="G15" t="s">
        <v>451</v>
      </c>
      <c r="H15">
        <v>2</v>
      </c>
    </row>
    <row r="16" spans="1:8" x14ac:dyDescent="0.35">
      <c r="A16" s="25">
        <v>64</v>
      </c>
      <c r="B16" s="21">
        <v>0</v>
      </c>
      <c r="C16" s="21">
        <v>1</v>
      </c>
      <c r="D16" s="21">
        <v>1</v>
      </c>
      <c r="E16" t="s">
        <v>474</v>
      </c>
      <c r="F16" t="s">
        <v>462</v>
      </c>
      <c r="G16" t="s">
        <v>451</v>
      </c>
      <c r="H16">
        <v>19</v>
      </c>
    </row>
    <row r="17" spans="1:8" x14ac:dyDescent="0.35">
      <c r="A17" s="25">
        <v>64</v>
      </c>
      <c r="B17" s="21">
        <v>0</v>
      </c>
      <c r="C17" s="21">
        <v>1</v>
      </c>
      <c r="D17" s="21">
        <v>1</v>
      </c>
      <c r="E17" t="s">
        <v>1010</v>
      </c>
      <c r="F17" t="s">
        <v>1017</v>
      </c>
      <c r="G17" t="s">
        <v>451</v>
      </c>
      <c r="H17">
        <v>19</v>
      </c>
    </row>
    <row r="18" spans="1:8" x14ac:dyDescent="0.35">
      <c r="A18" s="25">
        <v>64</v>
      </c>
      <c r="B18" s="21">
        <v>0</v>
      </c>
      <c r="C18" s="21">
        <v>1</v>
      </c>
      <c r="D18" s="21">
        <v>1</v>
      </c>
      <c r="E18" t="s">
        <v>485</v>
      </c>
      <c r="F18" t="s">
        <v>31</v>
      </c>
      <c r="G18" t="s">
        <v>451</v>
      </c>
      <c r="H18">
        <v>4</v>
      </c>
    </row>
    <row r="19" spans="1:8" x14ac:dyDescent="0.35">
      <c r="A19" s="25">
        <v>64</v>
      </c>
      <c r="B19" s="21">
        <v>0</v>
      </c>
      <c r="C19" s="21">
        <v>1</v>
      </c>
      <c r="D19" s="21">
        <v>1</v>
      </c>
      <c r="E19" t="s">
        <v>485</v>
      </c>
      <c r="F19" t="s">
        <v>33</v>
      </c>
      <c r="G19" t="s">
        <v>451</v>
      </c>
      <c r="H19">
        <v>15</v>
      </c>
    </row>
    <row r="20" spans="1:8" x14ac:dyDescent="0.35">
      <c r="A20" s="25">
        <v>64</v>
      </c>
      <c r="B20" s="21">
        <v>0</v>
      </c>
      <c r="C20" s="21">
        <v>1</v>
      </c>
      <c r="D20" s="2">
        <v>0</v>
      </c>
      <c r="E20" t="s">
        <v>467</v>
      </c>
      <c r="F20" t="s">
        <v>1041</v>
      </c>
      <c r="G20" t="s">
        <v>469</v>
      </c>
    </row>
    <row r="21" spans="1:8" x14ac:dyDescent="0.35">
      <c r="A21" s="25">
        <v>64</v>
      </c>
      <c r="B21" s="21">
        <v>0</v>
      </c>
      <c r="C21" s="21">
        <v>1</v>
      </c>
      <c r="D21" s="2">
        <v>0</v>
      </c>
      <c r="E21" t="s">
        <v>470</v>
      </c>
      <c r="F21" t="s">
        <v>1042</v>
      </c>
      <c r="G21" t="s">
        <v>469</v>
      </c>
    </row>
    <row r="22" spans="1:8" x14ac:dyDescent="0.35">
      <c r="A22" s="25">
        <v>64</v>
      </c>
      <c r="B22" s="21">
        <v>0</v>
      </c>
      <c r="C22" s="21">
        <v>1</v>
      </c>
      <c r="D22" s="2">
        <v>0</v>
      </c>
      <c r="E22" t="s">
        <v>467</v>
      </c>
      <c r="F22" t="s">
        <v>1043</v>
      </c>
      <c r="G22" t="s">
        <v>469</v>
      </c>
    </row>
    <row r="23" spans="1:8" x14ac:dyDescent="0.35">
      <c r="A23" s="25">
        <v>64</v>
      </c>
      <c r="B23" s="21">
        <v>0</v>
      </c>
      <c r="C23" s="21">
        <v>1</v>
      </c>
      <c r="D23" s="2">
        <v>0</v>
      </c>
      <c r="E23" t="s">
        <v>470</v>
      </c>
      <c r="F23" t="s">
        <v>1044</v>
      </c>
      <c r="G23" t="s">
        <v>469</v>
      </c>
    </row>
    <row r="24" spans="1:8" x14ac:dyDescent="0.35">
      <c r="A24" s="25">
        <v>64</v>
      </c>
      <c r="B24" s="21">
        <v>0</v>
      </c>
      <c r="C24" s="21">
        <v>1</v>
      </c>
      <c r="D24" s="2">
        <v>0</v>
      </c>
      <c r="E24" t="s">
        <v>467</v>
      </c>
      <c r="F24" t="s">
        <v>1045</v>
      </c>
      <c r="G24" t="s">
        <v>469</v>
      </c>
    </row>
    <row r="25" spans="1:8" x14ac:dyDescent="0.35">
      <c r="A25" s="25">
        <v>64</v>
      </c>
      <c r="B25" s="21">
        <v>0</v>
      </c>
      <c r="C25" s="21">
        <v>1</v>
      </c>
      <c r="D25" s="2">
        <v>0</v>
      </c>
      <c r="E25" t="s">
        <v>470</v>
      </c>
      <c r="F25" t="s">
        <v>1046</v>
      </c>
      <c r="G25" t="s">
        <v>469</v>
      </c>
    </row>
    <row r="26" spans="1:8" x14ac:dyDescent="0.35">
      <c r="A26" s="25">
        <v>64</v>
      </c>
      <c r="B26" s="21">
        <v>0</v>
      </c>
      <c r="C26" s="21">
        <v>1</v>
      </c>
      <c r="D26" s="2">
        <v>0</v>
      </c>
      <c r="E26" t="s">
        <v>472</v>
      </c>
      <c r="F26" s="35" t="s">
        <v>386</v>
      </c>
      <c r="G26" t="s">
        <v>469</v>
      </c>
    </row>
  </sheetData>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459DF-4BAF-4B9F-A462-1CB0698EA12A}">
  <dimension ref="A1:H23"/>
  <sheetViews>
    <sheetView workbookViewId="0">
      <selection activeCell="A7" sqref="A7:XFD15"/>
    </sheetView>
  </sheetViews>
  <sheetFormatPr defaultColWidth="8.81640625" defaultRowHeight="14.5" x14ac:dyDescent="0.35"/>
  <cols>
    <col min="5" max="5" width="20.1796875" bestFit="1" customWidth="1"/>
    <col min="6" max="6" width="25.1796875" bestFit="1" customWidth="1"/>
    <col min="7" max="7" width="10.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65</v>
      </c>
      <c r="B2" s="2">
        <v>0</v>
      </c>
      <c r="C2" s="21">
        <v>1</v>
      </c>
      <c r="D2" s="21">
        <v>1</v>
      </c>
      <c r="E2" t="s">
        <v>449</v>
      </c>
      <c r="F2" t="s">
        <v>1047</v>
      </c>
      <c r="G2" t="s">
        <v>451</v>
      </c>
      <c r="H2">
        <v>610</v>
      </c>
    </row>
    <row r="3" spans="1:8" x14ac:dyDescent="0.35">
      <c r="A3" s="25">
        <v>65</v>
      </c>
      <c r="B3" s="2">
        <v>0</v>
      </c>
      <c r="C3" s="21">
        <v>1</v>
      </c>
      <c r="D3" s="21">
        <v>1</v>
      </c>
      <c r="E3" t="s">
        <v>449</v>
      </c>
      <c r="F3" t="s">
        <v>1048</v>
      </c>
      <c r="G3" t="s">
        <v>451</v>
      </c>
      <c r="H3">
        <v>310</v>
      </c>
    </row>
    <row r="4" spans="1:8" x14ac:dyDescent="0.35">
      <c r="A4" s="25">
        <v>65</v>
      </c>
      <c r="B4" s="21">
        <v>0</v>
      </c>
      <c r="C4" s="21">
        <v>1</v>
      </c>
      <c r="D4" s="21">
        <v>1</v>
      </c>
      <c r="E4" t="s">
        <v>456</v>
      </c>
      <c r="F4" t="s">
        <v>1049</v>
      </c>
      <c r="G4" t="s">
        <v>451</v>
      </c>
      <c r="H4">
        <v>544</v>
      </c>
    </row>
    <row r="5" spans="1:8" x14ac:dyDescent="0.35">
      <c r="A5" s="25">
        <v>65</v>
      </c>
      <c r="B5" s="21">
        <v>0</v>
      </c>
      <c r="C5" s="21">
        <v>1</v>
      </c>
      <c r="D5" s="21">
        <v>1</v>
      </c>
      <c r="E5" t="s">
        <v>456</v>
      </c>
      <c r="F5" t="s">
        <v>861</v>
      </c>
      <c r="G5" t="s">
        <v>451</v>
      </c>
      <c r="H5">
        <v>268</v>
      </c>
    </row>
    <row r="6" spans="1:8" x14ac:dyDescent="0.35">
      <c r="A6" s="25">
        <v>65</v>
      </c>
      <c r="B6" s="21">
        <v>0</v>
      </c>
      <c r="C6" s="21">
        <v>1</v>
      </c>
      <c r="D6" s="21">
        <v>1</v>
      </c>
      <c r="E6" t="s">
        <v>456</v>
      </c>
      <c r="F6" t="s">
        <v>638</v>
      </c>
      <c r="G6" t="s">
        <v>451</v>
      </c>
      <c r="H6">
        <v>108</v>
      </c>
    </row>
    <row r="7" spans="1:8" x14ac:dyDescent="0.35">
      <c r="A7" s="25">
        <v>65</v>
      </c>
      <c r="B7" s="21">
        <v>0</v>
      </c>
      <c r="C7" s="21">
        <v>1</v>
      </c>
      <c r="D7" s="21">
        <v>1</v>
      </c>
      <c r="E7" t="s">
        <v>458</v>
      </c>
      <c r="F7" t="s">
        <v>1050</v>
      </c>
      <c r="G7" t="s">
        <v>451</v>
      </c>
      <c r="H7">
        <v>659</v>
      </c>
    </row>
    <row r="8" spans="1:8" x14ac:dyDescent="0.35">
      <c r="A8" s="25">
        <v>65</v>
      </c>
      <c r="B8" s="21">
        <v>0</v>
      </c>
      <c r="C8" s="21">
        <v>1</v>
      </c>
      <c r="D8" s="21">
        <v>1</v>
      </c>
      <c r="E8" t="s">
        <v>458</v>
      </c>
      <c r="F8" t="s">
        <v>585</v>
      </c>
      <c r="G8" t="s">
        <v>451</v>
      </c>
      <c r="H8">
        <v>117</v>
      </c>
    </row>
    <row r="9" spans="1:8" x14ac:dyDescent="0.35">
      <c r="A9" s="25">
        <v>65</v>
      </c>
      <c r="B9" s="21">
        <v>0</v>
      </c>
      <c r="C9" s="21">
        <v>1</v>
      </c>
      <c r="D9" s="21">
        <v>1</v>
      </c>
      <c r="E9" t="s">
        <v>458</v>
      </c>
      <c r="F9" t="s">
        <v>584</v>
      </c>
      <c r="G9" t="s">
        <v>451</v>
      </c>
      <c r="H9">
        <v>32</v>
      </c>
    </row>
    <row r="10" spans="1:8" x14ac:dyDescent="0.35">
      <c r="A10" s="25">
        <v>65</v>
      </c>
      <c r="B10" s="21">
        <v>0</v>
      </c>
      <c r="C10" s="21">
        <v>1</v>
      </c>
      <c r="D10" s="21">
        <v>1</v>
      </c>
      <c r="E10" t="s">
        <v>458</v>
      </c>
      <c r="F10" t="s">
        <v>583</v>
      </c>
      <c r="G10" t="s">
        <v>451</v>
      </c>
      <c r="H10">
        <v>8</v>
      </c>
    </row>
    <row r="11" spans="1:8" x14ac:dyDescent="0.35">
      <c r="A11" s="25">
        <v>65</v>
      </c>
      <c r="B11" s="21">
        <v>0</v>
      </c>
      <c r="C11" s="21">
        <v>1</v>
      </c>
      <c r="D11" s="21">
        <v>1</v>
      </c>
      <c r="E11" t="s">
        <v>458</v>
      </c>
      <c r="F11" t="s">
        <v>950</v>
      </c>
      <c r="G11" t="s">
        <v>451</v>
      </c>
      <c r="H11">
        <v>4</v>
      </c>
    </row>
    <row r="12" spans="1:8" x14ac:dyDescent="0.35">
      <c r="A12" s="25">
        <v>65</v>
      </c>
      <c r="B12" s="21">
        <v>0</v>
      </c>
      <c r="C12" s="21">
        <v>1</v>
      </c>
      <c r="D12" s="21">
        <v>1</v>
      </c>
      <c r="E12" t="s">
        <v>458</v>
      </c>
      <c r="F12" t="s">
        <v>482</v>
      </c>
      <c r="G12" t="s">
        <v>451</v>
      </c>
      <c r="H12">
        <v>100</v>
      </c>
    </row>
    <row r="13" spans="1:8" x14ac:dyDescent="0.35">
      <c r="A13" s="25">
        <v>65</v>
      </c>
      <c r="B13" s="21">
        <v>0</v>
      </c>
      <c r="C13" s="21">
        <v>1</v>
      </c>
      <c r="D13" s="21">
        <v>1</v>
      </c>
      <c r="E13" t="s">
        <v>460</v>
      </c>
      <c r="F13" t="s">
        <v>580</v>
      </c>
      <c r="G13" t="s">
        <v>451</v>
      </c>
      <c r="H13">
        <f>135</f>
        <v>135</v>
      </c>
    </row>
    <row r="14" spans="1:8" x14ac:dyDescent="0.35">
      <c r="A14" s="25">
        <v>65</v>
      </c>
      <c r="B14" s="21">
        <v>0</v>
      </c>
      <c r="C14" s="21">
        <v>1</v>
      </c>
      <c r="D14" s="21">
        <v>1</v>
      </c>
      <c r="E14" t="s">
        <v>460</v>
      </c>
      <c r="F14" t="s">
        <v>581</v>
      </c>
      <c r="G14" t="s">
        <v>451</v>
      </c>
      <c r="H14">
        <f>920-135-45</f>
        <v>740</v>
      </c>
    </row>
    <row r="15" spans="1:8" x14ac:dyDescent="0.35">
      <c r="A15" s="25">
        <v>65</v>
      </c>
      <c r="B15" s="21">
        <v>0</v>
      </c>
      <c r="C15" s="21">
        <v>1</v>
      </c>
      <c r="D15" s="21">
        <v>1</v>
      </c>
      <c r="E15" t="s">
        <v>460</v>
      </c>
      <c r="F15" t="s">
        <v>482</v>
      </c>
      <c r="G15" t="s">
        <v>451</v>
      </c>
      <c r="H15">
        <v>45</v>
      </c>
    </row>
    <row r="16" spans="1:8" x14ac:dyDescent="0.35">
      <c r="A16" s="25">
        <v>65</v>
      </c>
      <c r="B16" s="21">
        <v>0</v>
      </c>
      <c r="C16" s="21">
        <v>1</v>
      </c>
      <c r="D16" s="21">
        <v>1</v>
      </c>
      <c r="E16" t="s">
        <v>461</v>
      </c>
      <c r="F16" t="s">
        <v>462</v>
      </c>
      <c r="G16" t="s">
        <v>451</v>
      </c>
      <c r="H16">
        <v>920</v>
      </c>
    </row>
    <row r="17" spans="1:8" x14ac:dyDescent="0.35">
      <c r="A17" s="25">
        <v>65</v>
      </c>
      <c r="B17" s="21">
        <v>0</v>
      </c>
      <c r="C17" s="21">
        <v>1</v>
      </c>
      <c r="D17" s="21">
        <v>1</v>
      </c>
      <c r="E17" t="s">
        <v>463</v>
      </c>
      <c r="F17" t="s">
        <v>465</v>
      </c>
      <c r="G17" t="s">
        <v>451</v>
      </c>
      <c r="H17">
        <v>536</v>
      </c>
    </row>
    <row r="18" spans="1:8" x14ac:dyDescent="0.35">
      <c r="A18" s="25">
        <v>65</v>
      </c>
      <c r="B18" s="21">
        <v>0</v>
      </c>
      <c r="C18" s="21">
        <v>1</v>
      </c>
      <c r="D18" s="21">
        <v>1</v>
      </c>
      <c r="E18" t="s">
        <v>463</v>
      </c>
      <c r="F18" t="s">
        <v>464</v>
      </c>
      <c r="G18" t="s">
        <v>451</v>
      </c>
      <c r="H18">
        <v>384</v>
      </c>
    </row>
    <row r="19" spans="1:8" x14ac:dyDescent="0.35">
      <c r="A19" s="25">
        <v>65</v>
      </c>
      <c r="B19" s="21">
        <v>0</v>
      </c>
      <c r="C19" s="21">
        <v>1</v>
      </c>
      <c r="D19" s="21">
        <v>1</v>
      </c>
      <c r="E19" t="s">
        <v>677</v>
      </c>
      <c r="F19" t="s">
        <v>650</v>
      </c>
      <c r="G19" t="s">
        <v>451</v>
      </c>
      <c r="H19">
        <v>920</v>
      </c>
    </row>
    <row r="20" spans="1:8" x14ac:dyDescent="0.35">
      <c r="A20" s="25">
        <v>65</v>
      </c>
      <c r="B20" s="21">
        <v>0</v>
      </c>
      <c r="C20" s="21">
        <v>1</v>
      </c>
      <c r="D20" s="21">
        <v>1</v>
      </c>
      <c r="E20" t="s">
        <v>474</v>
      </c>
      <c r="F20" t="s">
        <v>462</v>
      </c>
      <c r="G20" t="s">
        <v>451</v>
      </c>
      <c r="H20">
        <v>920</v>
      </c>
    </row>
    <row r="21" spans="1:8" x14ac:dyDescent="0.35">
      <c r="A21" s="25">
        <v>65</v>
      </c>
      <c r="B21" s="21">
        <v>0</v>
      </c>
      <c r="C21" s="21">
        <v>1</v>
      </c>
      <c r="D21" s="21">
        <v>1</v>
      </c>
      <c r="E21" t="s">
        <v>1010</v>
      </c>
      <c r="F21" t="s">
        <v>1017</v>
      </c>
      <c r="G21" t="s">
        <v>451</v>
      </c>
      <c r="H21">
        <v>920</v>
      </c>
    </row>
    <row r="22" spans="1:8" x14ac:dyDescent="0.35">
      <c r="A22" s="25">
        <v>65</v>
      </c>
      <c r="B22" s="21">
        <v>0</v>
      </c>
      <c r="C22" s="21">
        <v>1</v>
      </c>
      <c r="D22" s="2">
        <v>0</v>
      </c>
      <c r="E22" t="s">
        <v>639</v>
      </c>
      <c r="F22" t="s">
        <v>1026</v>
      </c>
      <c r="G22" t="s">
        <v>469</v>
      </c>
    </row>
    <row r="23" spans="1:8" x14ac:dyDescent="0.35">
      <c r="A23" s="25">
        <v>65</v>
      </c>
      <c r="B23" s="21">
        <v>0</v>
      </c>
      <c r="C23" s="21">
        <v>1</v>
      </c>
      <c r="D23" s="2">
        <v>0</v>
      </c>
      <c r="E23" t="s">
        <v>472</v>
      </c>
      <c r="F23" s="35" t="s">
        <v>392</v>
      </c>
      <c r="G23" t="s">
        <v>469</v>
      </c>
    </row>
  </sheetData>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62ACCF-F37A-4FB2-80C9-F08D44FA3FAB}">
  <dimension ref="A1:H18"/>
  <sheetViews>
    <sheetView workbookViewId="0">
      <selection activeCell="C22" sqref="C22"/>
    </sheetView>
  </sheetViews>
  <sheetFormatPr defaultColWidth="8.81640625" defaultRowHeight="14.5" x14ac:dyDescent="0.35"/>
  <cols>
    <col min="5" max="5" width="20.1796875" bestFit="1" customWidth="1"/>
    <col min="6" max="6" width="25.1796875" bestFit="1" customWidth="1"/>
    <col min="7" max="7" width="10.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66</v>
      </c>
      <c r="B2" s="2">
        <v>0</v>
      </c>
      <c r="C2" s="21">
        <v>1</v>
      </c>
      <c r="D2" s="21">
        <v>1</v>
      </c>
      <c r="E2" t="s">
        <v>449</v>
      </c>
      <c r="F2" t="s">
        <v>450</v>
      </c>
      <c r="G2" t="s">
        <v>451</v>
      </c>
      <c r="H2">
        <v>3</v>
      </c>
    </row>
    <row r="3" spans="1:8" x14ac:dyDescent="0.35">
      <c r="A3" s="25">
        <v>66</v>
      </c>
      <c r="B3" s="2">
        <v>0</v>
      </c>
      <c r="C3" s="21">
        <v>1</v>
      </c>
      <c r="D3" s="21">
        <v>1</v>
      </c>
      <c r="E3" t="s">
        <v>449</v>
      </c>
      <c r="F3" t="s">
        <v>452</v>
      </c>
      <c r="G3" t="s">
        <v>451</v>
      </c>
      <c r="H3">
        <v>3</v>
      </c>
    </row>
    <row r="4" spans="1:8" x14ac:dyDescent="0.35">
      <c r="A4" s="25">
        <v>66</v>
      </c>
      <c r="B4" s="2">
        <v>0</v>
      </c>
      <c r="C4" s="21">
        <v>1</v>
      </c>
      <c r="D4" s="21">
        <v>1</v>
      </c>
      <c r="E4" t="s">
        <v>449</v>
      </c>
      <c r="F4" t="s">
        <v>453</v>
      </c>
      <c r="G4" t="s">
        <v>451</v>
      </c>
      <c r="H4">
        <v>4</v>
      </c>
    </row>
    <row r="5" spans="1:8" x14ac:dyDescent="0.35">
      <c r="A5" s="25">
        <v>66</v>
      </c>
      <c r="B5" s="2">
        <v>0</v>
      </c>
      <c r="C5" s="21">
        <v>1</v>
      </c>
      <c r="D5" s="21">
        <v>1</v>
      </c>
      <c r="E5" t="s">
        <v>449</v>
      </c>
      <c r="F5" t="s">
        <v>455</v>
      </c>
      <c r="G5" t="s">
        <v>451</v>
      </c>
      <c r="H5">
        <v>2</v>
      </c>
    </row>
    <row r="6" spans="1:8" x14ac:dyDescent="0.35">
      <c r="A6" s="25">
        <v>66</v>
      </c>
      <c r="B6" s="21">
        <v>0</v>
      </c>
      <c r="C6" s="21">
        <v>1</v>
      </c>
      <c r="D6" s="21">
        <v>1</v>
      </c>
      <c r="E6" t="s">
        <v>456</v>
      </c>
      <c r="F6" t="s">
        <v>487</v>
      </c>
      <c r="G6" t="s">
        <v>451</v>
      </c>
      <c r="H6">
        <v>12</v>
      </c>
    </row>
    <row r="7" spans="1:8" x14ac:dyDescent="0.35">
      <c r="A7" s="25">
        <v>66</v>
      </c>
      <c r="B7" s="21">
        <v>0</v>
      </c>
      <c r="C7" s="21">
        <v>1</v>
      </c>
      <c r="D7" s="21">
        <v>1</v>
      </c>
      <c r="E7" t="s">
        <v>458</v>
      </c>
      <c r="F7" t="s">
        <v>459</v>
      </c>
      <c r="G7" t="s">
        <v>451</v>
      </c>
      <c r="H7">
        <v>12</v>
      </c>
    </row>
    <row r="8" spans="1:8" x14ac:dyDescent="0.35">
      <c r="A8" s="25">
        <v>66</v>
      </c>
      <c r="B8" s="21">
        <v>0</v>
      </c>
      <c r="C8" s="21">
        <v>1</v>
      </c>
      <c r="D8" s="21">
        <v>1</v>
      </c>
      <c r="E8" t="s">
        <v>460</v>
      </c>
      <c r="F8" t="s">
        <v>459</v>
      </c>
      <c r="G8" t="s">
        <v>451</v>
      </c>
      <c r="H8">
        <v>12</v>
      </c>
    </row>
    <row r="9" spans="1:8" x14ac:dyDescent="0.35">
      <c r="A9" s="25">
        <v>66</v>
      </c>
      <c r="B9" s="21">
        <v>0</v>
      </c>
      <c r="C9" s="21">
        <v>1</v>
      </c>
      <c r="D9" s="21">
        <v>1</v>
      </c>
      <c r="E9" t="s">
        <v>461</v>
      </c>
      <c r="F9" t="s">
        <v>462</v>
      </c>
      <c r="G9" t="s">
        <v>451</v>
      </c>
      <c r="H9">
        <v>12</v>
      </c>
    </row>
    <row r="10" spans="1:8" x14ac:dyDescent="0.35">
      <c r="A10" s="25">
        <v>66</v>
      </c>
      <c r="B10" s="21">
        <v>0</v>
      </c>
      <c r="C10" s="21">
        <v>1</v>
      </c>
      <c r="D10" s="21">
        <v>1</v>
      </c>
      <c r="E10" t="s">
        <v>463</v>
      </c>
      <c r="F10" t="s">
        <v>465</v>
      </c>
      <c r="G10" t="s">
        <v>451</v>
      </c>
      <c r="H10">
        <v>5</v>
      </c>
    </row>
    <row r="11" spans="1:8" x14ac:dyDescent="0.35">
      <c r="A11" s="25">
        <v>66</v>
      </c>
      <c r="B11" s="21">
        <v>0</v>
      </c>
      <c r="C11" s="21">
        <v>1</v>
      </c>
      <c r="D11" s="21">
        <v>1</v>
      </c>
      <c r="E11" t="s">
        <v>463</v>
      </c>
      <c r="F11" t="s">
        <v>464</v>
      </c>
      <c r="G11" t="s">
        <v>451</v>
      </c>
      <c r="H11">
        <v>7</v>
      </c>
    </row>
    <row r="12" spans="1:8" x14ac:dyDescent="0.35">
      <c r="A12" s="25">
        <v>66</v>
      </c>
      <c r="B12" s="21">
        <v>0</v>
      </c>
      <c r="C12" s="21">
        <v>1</v>
      </c>
      <c r="D12" s="21">
        <v>1</v>
      </c>
      <c r="E12" t="s">
        <v>474</v>
      </c>
      <c r="F12" t="s">
        <v>462</v>
      </c>
      <c r="G12" t="s">
        <v>451</v>
      </c>
      <c r="H12">
        <v>66</v>
      </c>
    </row>
    <row r="13" spans="1:8" x14ac:dyDescent="0.35">
      <c r="A13" s="25">
        <v>66</v>
      </c>
      <c r="B13" s="21">
        <v>0</v>
      </c>
      <c r="C13" s="21">
        <v>1</v>
      </c>
      <c r="D13" s="21">
        <v>1</v>
      </c>
      <c r="E13" t="s">
        <v>1010</v>
      </c>
      <c r="F13" t="s">
        <v>1017</v>
      </c>
      <c r="G13" t="s">
        <v>451</v>
      </c>
      <c r="H13">
        <v>50</v>
      </c>
    </row>
    <row r="14" spans="1:8" x14ac:dyDescent="0.35">
      <c r="A14" s="25">
        <v>66</v>
      </c>
      <c r="B14" s="21">
        <v>0</v>
      </c>
      <c r="C14" s="21">
        <v>1</v>
      </c>
      <c r="D14" s="21">
        <v>1</v>
      </c>
      <c r="E14" t="s">
        <v>1010</v>
      </c>
      <c r="F14" t="s">
        <v>1011</v>
      </c>
      <c r="G14" t="s">
        <v>451</v>
      </c>
      <c r="H14">
        <v>16</v>
      </c>
    </row>
    <row r="15" spans="1:8" x14ac:dyDescent="0.35">
      <c r="A15" s="25">
        <v>66</v>
      </c>
      <c r="B15" s="21">
        <v>0</v>
      </c>
      <c r="C15" s="21">
        <v>1</v>
      </c>
      <c r="D15" s="21">
        <v>1</v>
      </c>
      <c r="E15" t="s">
        <v>485</v>
      </c>
      <c r="F15" t="s">
        <v>31</v>
      </c>
      <c r="G15" t="s">
        <v>451</v>
      </c>
      <c r="H15">
        <v>11</v>
      </c>
    </row>
    <row r="16" spans="1:8" x14ac:dyDescent="0.35">
      <c r="A16" s="25">
        <v>66</v>
      </c>
      <c r="B16" s="21">
        <v>0</v>
      </c>
      <c r="C16" s="21">
        <v>1</v>
      </c>
      <c r="D16" s="21">
        <v>1</v>
      </c>
      <c r="E16" t="s">
        <v>485</v>
      </c>
      <c r="F16" t="s">
        <v>33</v>
      </c>
      <c r="G16" t="s">
        <v>451</v>
      </c>
      <c r="H16">
        <v>55</v>
      </c>
    </row>
    <row r="17" spans="1:7" x14ac:dyDescent="0.35">
      <c r="A17" s="25">
        <v>66</v>
      </c>
      <c r="B17" s="21">
        <v>0</v>
      </c>
      <c r="C17" s="21">
        <v>1</v>
      </c>
      <c r="D17" s="2">
        <v>0</v>
      </c>
      <c r="E17" t="s">
        <v>639</v>
      </c>
      <c r="F17" t="s">
        <v>802</v>
      </c>
      <c r="G17" t="s">
        <v>469</v>
      </c>
    </row>
    <row r="18" spans="1:7" x14ac:dyDescent="0.35">
      <c r="A18" s="25">
        <v>66</v>
      </c>
      <c r="B18" s="21">
        <v>0</v>
      </c>
      <c r="C18" s="21">
        <v>1</v>
      </c>
      <c r="D18" s="2">
        <v>0</v>
      </c>
      <c r="E18" t="s">
        <v>472</v>
      </c>
      <c r="F18" s="35" t="s">
        <v>396</v>
      </c>
      <c r="G18" t="s">
        <v>469</v>
      </c>
    </row>
  </sheetData>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63A9F-6A9D-4F18-BE34-63385B98DFA6}">
  <dimension ref="A1:H86"/>
  <sheetViews>
    <sheetView topLeftCell="A50" workbookViewId="0">
      <selection activeCell="A56" sqref="A56:XFD63"/>
    </sheetView>
  </sheetViews>
  <sheetFormatPr defaultColWidth="8.81640625" defaultRowHeight="14.5" x14ac:dyDescent="0.35"/>
  <cols>
    <col min="5" max="5" width="20.1796875" bestFit="1" customWidth="1"/>
    <col min="6" max="6" width="25.1796875" bestFit="1" customWidth="1"/>
    <col min="7" max="7" width="10.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67</v>
      </c>
      <c r="B2" s="2">
        <v>0</v>
      </c>
      <c r="C2" s="21">
        <v>1</v>
      </c>
      <c r="D2" s="21">
        <v>1</v>
      </c>
      <c r="E2" t="s">
        <v>449</v>
      </c>
      <c r="F2" t="s">
        <v>479</v>
      </c>
      <c r="G2" t="s">
        <v>451</v>
      </c>
      <c r="H2">
        <v>13</v>
      </c>
    </row>
    <row r="3" spans="1:8" x14ac:dyDescent="0.35">
      <c r="A3" s="25">
        <v>67</v>
      </c>
      <c r="B3" s="2">
        <v>0</v>
      </c>
      <c r="C3" s="21">
        <v>1</v>
      </c>
      <c r="D3" s="21">
        <v>1</v>
      </c>
      <c r="E3" t="s">
        <v>449</v>
      </c>
      <c r="F3" t="s">
        <v>450</v>
      </c>
      <c r="G3" t="s">
        <v>451</v>
      </c>
      <c r="H3">
        <v>18</v>
      </c>
    </row>
    <row r="4" spans="1:8" x14ac:dyDescent="0.35">
      <c r="A4" s="25">
        <v>67</v>
      </c>
      <c r="B4" s="2">
        <v>0</v>
      </c>
      <c r="C4" s="21">
        <v>1</v>
      </c>
      <c r="D4" s="21">
        <v>1</v>
      </c>
      <c r="E4" t="s">
        <v>449</v>
      </c>
      <c r="F4" t="s">
        <v>452</v>
      </c>
      <c r="G4" t="s">
        <v>451</v>
      </c>
      <c r="H4">
        <v>21</v>
      </c>
    </row>
    <row r="5" spans="1:8" x14ac:dyDescent="0.35">
      <c r="A5" s="25">
        <v>67</v>
      </c>
      <c r="B5" s="2">
        <v>0</v>
      </c>
      <c r="C5" s="21">
        <v>1</v>
      </c>
      <c r="D5" s="21">
        <v>1</v>
      </c>
      <c r="E5" t="s">
        <v>449</v>
      </c>
      <c r="F5" t="s">
        <v>453</v>
      </c>
      <c r="G5" t="s">
        <v>451</v>
      </c>
      <c r="H5">
        <v>38</v>
      </c>
    </row>
    <row r="6" spans="1:8" x14ac:dyDescent="0.35">
      <c r="A6" s="25">
        <v>67</v>
      </c>
      <c r="B6" s="2">
        <v>0</v>
      </c>
      <c r="C6" s="21">
        <v>1</v>
      </c>
      <c r="D6" s="21">
        <v>1</v>
      </c>
      <c r="E6" t="s">
        <v>449</v>
      </c>
      <c r="F6" t="s">
        <v>454</v>
      </c>
      <c r="G6" t="s">
        <v>451</v>
      </c>
      <c r="H6">
        <v>19</v>
      </c>
    </row>
    <row r="7" spans="1:8" x14ac:dyDescent="0.35">
      <c r="A7" s="25">
        <v>67</v>
      </c>
      <c r="B7" s="2">
        <v>0</v>
      </c>
      <c r="C7" s="21">
        <v>1</v>
      </c>
      <c r="D7" s="21">
        <v>1</v>
      </c>
      <c r="E7" t="s">
        <v>449</v>
      </c>
      <c r="F7" t="s">
        <v>455</v>
      </c>
      <c r="G7" t="s">
        <v>451</v>
      </c>
      <c r="H7">
        <v>21</v>
      </c>
    </row>
    <row r="8" spans="1:8" x14ac:dyDescent="0.35">
      <c r="A8" s="25">
        <v>67</v>
      </c>
      <c r="B8" s="2">
        <v>0</v>
      </c>
      <c r="C8" s="21">
        <v>1</v>
      </c>
      <c r="D8" s="21">
        <v>1</v>
      </c>
      <c r="E8" t="s">
        <v>449</v>
      </c>
      <c r="F8" t="s">
        <v>486</v>
      </c>
      <c r="G8" t="s">
        <v>451</v>
      </c>
      <c r="H8">
        <v>35</v>
      </c>
    </row>
    <row r="9" spans="1:8" x14ac:dyDescent="0.35">
      <c r="A9" s="25">
        <v>67</v>
      </c>
      <c r="B9" s="2">
        <v>0</v>
      </c>
      <c r="C9" s="21">
        <v>1</v>
      </c>
      <c r="D9" s="21">
        <v>1</v>
      </c>
      <c r="E9" t="s">
        <v>449</v>
      </c>
      <c r="F9" t="s">
        <v>571</v>
      </c>
      <c r="G9" t="s">
        <v>451</v>
      </c>
      <c r="H9">
        <v>39</v>
      </c>
    </row>
    <row r="10" spans="1:8" x14ac:dyDescent="0.35">
      <c r="A10" s="25">
        <v>67</v>
      </c>
      <c r="B10" s="2">
        <v>0</v>
      </c>
      <c r="C10" s="21">
        <v>1</v>
      </c>
      <c r="D10" s="21">
        <v>1</v>
      </c>
      <c r="E10" t="s">
        <v>449</v>
      </c>
      <c r="F10" t="s">
        <v>656</v>
      </c>
      <c r="G10" t="s">
        <v>451</v>
      </c>
      <c r="H10">
        <v>293</v>
      </c>
    </row>
    <row r="11" spans="1:8" x14ac:dyDescent="0.35">
      <c r="A11" s="25">
        <v>67</v>
      </c>
      <c r="B11" s="21">
        <v>0</v>
      </c>
      <c r="C11" s="21">
        <v>1</v>
      </c>
      <c r="D11" s="21">
        <v>1</v>
      </c>
      <c r="E11" t="s">
        <v>456</v>
      </c>
      <c r="F11" t="s">
        <v>1051</v>
      </c>
      <c r="G11" t="s">
        <v>451</v>
      </c>
      <c r="H11">
        <v>119</v>
      </c>
    </row>
    <row r="12" spans="1:8" x14ac:dyDescent="0.35">
      <c r="A12" s="25">
        <v>67</v>
      </c>
      <c r="B12" s="21">
        <v>0</v>
      </c>
      <c r="C12" s="21">
        <v>1</v>
      </c>
      <c r="D12" s="21">
        <v>1</v>
      </c>
      <c r="E12" t="s">
        <v>456</v>
      </c>
      <c r="F12" t="s">
        <v>1052</v>
      </c>
      <c r="G12" t="s">
        <v>451</v>
      </c>
      <c r="H12">
        <v>45</v>
      </c>
    </row>
    <row r="13" spans="1:8" x14ac:dyDescent="0.35">
      <c r="A13" s="25">
        <v>67</v>
      </c>
      <c r="B13" s="21">
        <v>0</v>
      </c>
      <c r="C13" s="21">
        <v>1</v>
      </c>
      <c r="D13" s="21">
        <v>1</v>
      </c>
      <c r="E13" t="s">
        <v>456</v>
      </c>
      <c r="F13" t="s">
        <v>1053</v>
      </c>
      <c r="G13" t="s">
        <v>451</v>
      </c>
      <c r="H13">
        <v>52</v>
      </c>
    </row>
    <row r="14" spans="1:8" x14ac:dyDescent="0.35">
      <c r="A14" s="25">
        <v>67</v>
      </c>
      <c r="B14" s="21">
        <v>0</v>
      </c>
      <c r="C14" s="21">
        <v>1</v>
      </c>
      <c r="D14" s="21">
        <v>1</v>
      </c>
      <c r="E14" t="s">
        <v>456</v>
      </c>
      <c r="F14" t="s">
        <v>1054</v>
      </c>
      <c r="G14" t="s">
        <v>451</v>
      </c>
      <c r="H14">
        <v>30</v>
      </c>
    </row>
    <row r="15" spans="1:8" x14ac:dyDescent="0.35">
      <c r="A15" s="25">
        <v>67</v>
      </c>
      <c r="B15" s="21">
        <v>0</v>
      </c>
      <c r="C15" s="21">
        <v>1</v>
      </c>
      <c r="D15" s="21">
        <v>1</v>
      </c>
      <c r="E15" t="s">
        <v>456</v>
      </c>
      <c r="F15" t="s">
        <v>1055</v>
      </c>
      <c r="G15" t="s">
        <v>451</v>
      </c>
      <c r="H15">
        <v>37</v>
      </c>
    </row>
    <row r="16" spans="1:8" x14ac:dyDescent="0.35">
      <c r="A16" s="25">
        <v>67</v>
      </c>
      <c r="B16" s="21">
        <v>0</v>
      </c>
      <c r="C16" s="21">
        <v>1</v>
      </c>
      <c r="D16" s="21">
        <v>1</v>
      </c>
      <c r="E16" t="s">
        <v>456</v>
      </c>
      <c r="F16" t="s">
        <v>1056</v>
      </c>
      <c r="G16" t="s">
        <v>451</v>
      </c>
      <c r="H16">
        <v>17</v>
      </c>
    </row>
    <row r="17" spans="1:8" x14ac:dyDescent="0.35">
      <c r="A17" s="25">
        <v>67</v>
      </c>
      <c r="B17" s="21">
        <v>0</v>
      </c>
      <c r="C17" s="21">
        <v>1</v>
      </c>
      <c r="D17" s="21">
        <v>1</v>
      </c>
      <c r="E17" t="s">
        <v>456</v>
      </c>
      <c r="F17" t="s">
        <v>1057</v>
      </c>
      <c r="G17" t="s">
        <v>451</v>
      </c>
      <c r="H17">
        <v>16</v>
      </c>
    </row>
    <row r="18" spans="1:8" x14ac:dyDescent="0.35">
      <c r="A18" s="25">
        <v>67</v>
      </c>
      <c r="B18" s="21">
        <v>0</v>
      </c>
      <c r="C18" s="21">
        <v>1</v>
      </c>
      <c r="D18" s="21">
        <v>1</v>
      </c>
      <c r="E18" t="s">
        <v>456</v>
      </c>
      <c r="F18" t="s">
        <v>1058</v>
      </c>
      <c r="G18" t="s">
        <v>451</v>
      </c>
      <c r="H18">
        <v>10</v>
      </c>
    </row>
    <row r="19" spans="1:8" x14ac:dyDescent="0.35">
      <c r="A19" s="25">
        <v>67</v>
      </c>
      <c r="B19" s="21">
        <v>0</v>
      </c>
      <c r="C19" s="21">
        <v>1</v>
      </c>
      <c r="D19" s="21">
        <v>1</v>
      </c>
      <c r="E19" t="s">
        <v>456</v>
      </c>
      <c r="F19" t="s">
        <v>1059</v>
      </c>
      <c r="G19" t="s">
        <v>451</v>
      </c>
      <c r="H19">
        <v>16</v>
      </c>
    </row>
    <row r="20" spans="1:8" x14ac:dyDescent="0.35">
      <c r="A20" s="25">
        <v>67</v>
      </c>
      <c r="B20" s="21">
        <v>0</v>
      </c>
      <c r="C20" s="21">
        <v>1</v>
      </c>
      <c r="D20" s="21">
        <v>1</v>
      </c>
      <c r="E20" t="s">
        <v>456</v>
      </c>
      <c r="F20" t="s">
        <v>1060</v>
      </c>
      <c r="G20" t="s">
        <v>451</v>
      </c>
      <c r="H20">
        <v>9</v>
      </c>
    </row>
    <row r="21" spans="1:8" x14ac:dyDescent="0.35">
      <c r="A21" s="25">
        <v>67</v>
      </c>
      <c r="B21" s="21">
        <v>0</v>
      </c>
      <c r="C21" s="21">
        <v>1</v>
      </c>
      <c r="D21" s="21">
        <v>1</v>
      </c>
      <c r="E21" t="s">
        <v>456</v>
      </c>
      <c r="F21" t="s">
        <v>1061</v>
      </c>
      <c r="G21" t="s">
        <v>451</v>
      </c>
      <c r="H21">
        <v>9</v>
      </c>
    </row>
    <row r="22" spans="1:8" x14ac:dyDescent="0.35">
      <c r="A22" s="25">
        <v>67</v>
      </c>
      <c r="B22" s="21">
        <v>0</v>
      </c>
      <c r="C22" s="21">
        <v>1</v>
      </c>
      <c r="D22" s="21">
        <v>1</v>
      </c>
      <c r="E22" t="s">
        <v>456</v>
      </c>
      <c r="F22" t="s">
        <v>1062</v>
      </c>
      <c r="G22" t="s">
        <v>451</v>
      </c>
      <c r="H22">
        <v>7</v>
      </c>
    </row>
    <row r="23" spans="1:8" x14ac:dyDescent="0.35">
      <c r="A23" s="25">
        <v>67</v>
      </c>
      <c r="B23" s="21">
        <v>0</v>
      </c>
      <c r="C23" s="21">
        <v>1</v>
      </c>
      <c r="D23" s="21">
        <v>1</v>
      </c>
      <c r="E23" t="s">
        <v>456</v>
      </c>
      <c r="F23" t="s">
        <v>601</v>
      </c>
      <c r="G23" t="s">
        <v>451</v>
      </c>
      <c r="H23">
        <v>7</v>
      </c>
    </row>
    <row r="24" spans="1:8" x14ac:dyDescent="0.35">
      <c r="A24" s="25">
        <v>67</v>
      </c>
      <c r="B24" s="21">
        <v>0</v>
      </c>
      <c r="C24" s="21">
        <v>1</v>
      </c>
      <c r="D24" s="21">
        <v>1</v>
      </c>
      <c r="E24" t="s">
        <v>456</v>
      </c>
      <c r="F24" t="s">
        <v>457</v>
      </c>
      <c r="G24" t="s">
        <v>451</v>
      </c>
      <c r="H24">
        <v>7</v>
      </c>
    </row>
    <row r="25" spans="1:8" x14ac:dyDescent="0.35">
      <c r="A25" s="25">
        <v>67</v>
      </c>
      <c r="B25" s="21">
        <v>0</v>
      </c>
      <c r="C25" s="21">
        <v>1</v>
      </c>
      <c r="D25" s="21">
        <v>1</v>
      </c>
      <c r="E25" t="s">
        <v>456</v>
      </c>
      <c r="F25" t="s">
        <v>1063</v>
      </c>
      <c r="G25" t="s">
        <v>451</v>
      </c>
      <c r="H25">
        <v>7</v>
      </c>
    </row>
    <row r="26" spans="1:8" x14ac:dyDescent="0.35">
      <c r="A26" s="25">
        <v>67</v>
      </c>
      <c r="B26" s="21">
        <v>0</v>
      </c>
      <c r="C26" s="21">
        <v>1</v>
      </c>
      <c r="D26" s="21">
        <v>1</v>
      </c>
      <c r="E26" t="s">
        <v>456</v>
      </c>
      <c r="F26" t="s">
        <v>609</v>
      </c>
      <c r="G26" t="s">
        <v>451</v>
      </c>
      <c r="H26">
        <v>7</v>
      </c>
    </row>
    <row r="27" spans="1:8" x14ac:dyDescent="0.35">
      <c r="A27" s="25">
        <v>67</v>
      </c>
      <c r="B27" s="21">
        <v>0</v>
      </c>
      <c r="C27" s="21">
        <v>1</v>
      </c>
      <c r="D27" s="21">
        <v>1</v>
      </c>
      <c r="E27" t="s">
        <v>456</v>
      </c>
      <c r="F27" t="s">
        <v>1064</v>
      </c>
      <c r="G27" t="s">
        <v>451</v>
      </c>
      <c r="H27">
        <v>6</v>
      </c>
    </row>
    <row r="28" spans="1:8" x14ac:dyDescent="0.35">
      <c r="A28" s="25">
        <v>67</v>
      </c>
      <c r="B28" s="21">
        <v>0</v>
      </c>
      <c r="C28" s="21">
        <v>1</v>
      </c>
      <c r="D28" s="21">
        <v>1</v>
      </c>
      <c r="E28" t="s">
        <v>456</v>
      </c>
      <c r="F28" t="s">
        <v>1065</v>
      </c>
      <c r="G28" t="s">
        <v>451</v>
      </c>
      <c r="H28">
        <v>6</v>
      </c>
    </row>
    <row r="29" spans="1:8" x14ac:dyDescent="0.35">
      <c r="A29" s="25">
        <v>67</v>
      </c>
      <c r="B29" s="21">
        <v>0</v>
      </c>
      <c r="C29" s="21">
        <v>1</v>
      </c>
      <c r="D29" s="21">
        <v>1</v>
      </c>
      <c r="E29" t="s">
        <v>456</v>
      </c>
      <c r="F29" t="s">
        <v>1066</v>
      </c>
      <c r="G29" t="s">
        <v>451</v>
      </c>
      <c r="H29">
        <v>6</v>
      </c>
    </row>
    <row r="30" spans="1:8" x14ac:dyDescent="0.35">
      <c r="A30" s="25">
        <v>67</v>
      </c>
      <c r="B30" s="21">
        <v>0</v>
      </c>
      <c r="C30" s="21">
        <v>1</v>
      </c>
      <c r="D30" s="21">
        <v>1</v>
      </c>
      <c r="E30" t="s">
        <v>456</v>
      </c>
      <c r="F30" t="s">
        <v>1067</v>
      </c>
      <c r="G30" t="s">
        <v>451</v>
      </c>
      <c r="H30">
        <v>4</v>
      </c>
    </row>
    <row r="31" spans="1:8" x14ac:dyDescent="0.35">
      <c r="A31" s="25">
        <v>67</v>
      </c>
      <c r="B31" s="21">
        <v>0</v>
      </c>
      <c r="C31" s="21">
        <v>1</v>
      </c>
      <c r="D31" s="21">
        <v>1</v>
      </c>
      <c r="E31" t="s">
        <v>456</v>
      </c>
      <c r="F31" t="s">
        <v>1068</v>
      </c>
      <c r="G31" t="s">
        <v>451</v>
      </c>
      <c r="H31">
        <v>4</v>
      </c>
    </row>
    <row r="32" spans="1:8" x14ac:dyDescent="0.35">
      <c r="A32" s="25">
        <v>67</v>
      </c>
      <c r="B32" s="21">
        <v>0</v>
      </c>
      <c r="C32" s="21">
        <v>1</v>
      </c>
      <c r="D32" s="21">
        <v>1</v>
      </c>
      <c r="E32" t="s">
        <v>456</v>
      </c>
      <c r="F32" t="s">
        <v>1069</v>
      </c>
      <c r="G32" t="s">
        <v>451</v>
      </c>
      <c r="H32">
        <v>4</v>
      </c>
    </row>
    <row r="33" spans="1:8" x14ac:dyDescent="0.35">
      <c r="A33" s="25">
        <v>67</v>
      </c>
      <c r="B33" s="21">
        <v>0</v>
      </c>
      <c r="C33" s="21">
        <v>1</v>
      </c>
      <c r="D33" s="21">
        <v>1</v>
      </c>
      <c r="E33" t="s">
        <v>456</v>
      </c>
      <c r="F33" t="s">
        <v>1070</v>
      </c>
      <c r="G33" t="s">
        <v>451</v>
      </c>
      <c r="H33">
        <v>4</v>
      </c>
    </row>
    <row r="34" spans="1:8" x14ac:dyDescent="0.35">
      <c r="A34" s="25">
        <v>67</v>
      </c>
      <c r="B34" s="21">
        <v>0</v>
      </c>
      <c r="C34" s="21">
        <v>1</v>
      </c>
      <c r="D34" s="21">
        <v>1</v>
      </c>
      <c r="E34" t="s">
        <v>456</v>
      </c>
      <c r="F34" t="s">
        <v>1071</v>
      </c>
      <c r="G34" t="s">
        <v>451</v>
      </c>
      <c r="H34">
        <v>4</v>
      </c>
    </row>
    <row r="35" spans="1:8" x14ac:dyDescent="0.35">
      <c r="A35" s="25">
        <v>67</v>
      </c>
      <c r="B35" s="21">
        <v>0</v>
      </c>
      <c r="C35" s="21">
        <v>1</v>
      </c>
      <c r="D35" s="21">
        <v>1</v>
      </c>
      <c r="E35" t="s">
        <v>456</v>
      </c>
      <c r="F35" t="s">
        <v>1072</v>
      </c>
      <c r="G35" t="s">
        <v>451</v>
      </c>
      <c r="H35">
        <v>4</v>
      </c>
    </row>
    <row r="36" spans="1:8" x14ac:dyDescent="0.35">
      <c r="A36" s="25">
        <v>67</v>
      </c>
      <c r="B36" s="21">
        <v>0</v>
      </c>
      <c r="C36" s="21">
        <v>1</v>
      </c>
      <c r="D36" s="21">
        <v>1</v>
      </c>
      <c r="E36" t="s">
        <v>456</v>
      </c>
      <c r="F36" t="s">
        <v>1073</v>
      </c>
      <c r="G36" t="s">
        <v>451</v>
      </c>
      <c r="H36">
        <v>4</v>
      </c>
    </row>
    <row r="37" spans="1:8" x14ac:dyDescent="0.35">
      <c r="A37" s="25">
        <v>67</v>
      </c>
      <c r="B37" s="21">
        <v>0</v>
      </c>
      <c r="C37" s="21">
        <v>1</v>
      </c>
      <c r="D37" s="21">
        <v>1</v>
      </c>
      <c r="E37" t="s">
        <v>456</v>
      </c>
      <c r="F37" t="s">
        <v>1074</v>
      </c>
      <c r="G37" t="s">
        <v>451</v>
      </c>
      <c r="H37">
        <v>4</v>
      </c>
    </row>
    <row r="38" spans="1:8" x14ac:dyDescent="0.35">
      <c r="A38" s="25">
        <v>67</v>
      </c>
      <c r="B38" s="21">
        <v>0</v>
      </c>
      <c r="C38" s="21">
        <v>1</v>
      </c>
      <c r="D38" s="21">
        <v>1</v>
      </c>
      <c r="E38" t="s">
        <v>456</v>
      </c>
      <c r="F38" t="s">
        <v>1075</v>
      </c>
      <c r="G38" t="s">
        <v>451</v>
      </c>
      <c r="H38">
        <v>1</v>
      </c>
    </row>
    <row r="39" spans="1:8" x14ac:dyDescent="0.35">
      <c r="A39" s="25">
        <v>67</v>
      </c>
      <c r="B39" s="21">
        <v>0</v>
      </c>
      <c r="C39" s="21">
        <v>1</v>
      </c>
      <c r="D39" s="21">
        <v>1</v>
      </c>
      <c r="E39" t="s">
        <v>456</v>
      </c>
      <c r="F39" t="s">
        <v>1076</v>
      </c>
      <c r="G39" t="s">
        <v>451</v>
      </c>
      <c r="H39">
        <v>1</v>
      </c>
    </row>
    <row r="40" spans="1:8" x14ac:dyDescent="0.35">
      <c r="A40" s="25">
        <v>67</v>
      </c>
      <c r="B40" s="21">
        <v>0</v>
      </c>
      <c r="C40" s="21">
        <v>1</v>
      </c>
      <c r="D40" s="21">
        <v>1</v>
      </c>
      <c r="E40" t="s">
        <v>456</v>
      </c>
      <c r="F40" t="s">
        <v>1077</v>
      </c>
      <c r="G40" t="s">
        <v>451</v>
      </c>
      <c r="H40">
        <v>1</v>
      </c>
    </row>
    <row r="41" spans="1:8" x14ac:dyDescent="0.35">
      <c r="A41" s="25">
        <v>67</v>
      </c>
      <c r="B41" s="21">
        <v>0</v>
      </c>
      <c r="C41" s="21">
        <v>1</v>
      </c>
      <c r="D41" s="21">
        <v>1</v>
      </c>
      <c r="E41" t="s">
        <v>456</v>
      </c>
      <c r="F41" t="s">
        <v>1078</v>
      </c>
      <c r="G41" t="s">
        <v>451</v>
      </c>
      <c r="H41">
        <v>1</v>
      </c>
    </row>
    <row r="42" spans="1:8" x14ac:dyDescent="0.35">
      <c r="A42" s="25">
        <v>67</v>
      </c>
      <c r="B42" s="21">
        <v>0</v>
      </c>
      <c r="C42" s="21">
        <v>1</v>
      </c>
      <c r="D42" s="21">
        <v>1</v>
      </c>
      <c r="E42" t="s">
        <v>456</v>
      </c>
      <c r="F42" t="s">
        <v>1079</v>
      </c>
      <c r="G42" t="s">
        <v>451</v>
      </c>
      <c r="H42">
        <v>1</v>
      </c>
    </row>
    <row r="43" spans="1:8" x14ac:dyDescent="0.35">
      <c r="A43" s="25">
        <v>67</v>
      </c>
      <c r="B43" s="21">
        <v>0</v>
      </c>
      <c r="C43" s="21">
        <v>1</v>
      </c>
      <c r="D43" s="21">
        <v>1</v>
      </c>
      <c r="E43" t="s">
        <v>456</v>
      </c>
      <c r="F43" t="s">
        <v>1080</v>
      </c>
      <c r="G43" t="s">
        <v>451</v>
      </c>
      <c r="H43">
        <v>1</v>
      </c>
    </row>
    <row r="44" spans="1:8" x14ac:dyDescent="0.35">
      <c r="A44" s="25">
        <v>67</v>
      </c>
      <c r="B44" s="21">
        <v>0</v>
      </c>
      <c r="C44" s="21">
        <v>1</v>
      </c>
      <c r="D44" s="21">
        <v>1</v>
      </c>
      <c r="E44" t="s">
        <v>456</v>
      </c>
      <c r="F44" t="s">
        <v>1081</v>
      </c>
      <c r="G44" t="s">
        <v>451</v>
      </c>
      <c r="H44">
        <v>1</v>
      </c>
    </row>
    <row r="45" spans="1:8" x14ac:dyDescent="0.35">
      <c r="A45" s="25">
        <v>67</v>
      </c>
      <c r="B45" s="21">
        <v>0</v>
      </c>
      <c r="C45" s="21">
        <v>1</v>
      </c>
      <c r="D45" s="21">
        <v>1</v>
      </c>
      <c r="E45" t="s">
        <v>456</v>
      </c>
      <c r="F45" t="s">
        <v>1082</v>
      </c>
      <c r="G45" t="s">
        <v>451</v>
      </c>
      <c r="H45">
        <v>1</v>
      </c>
    </row>
    <row r="46" spans="1:8" x14ac:dyDescent="0.35">
      <c r="A46" s="25">
        <v>67</v>
      </c>
      <c r="B46" s="21">
        <v>0</v>
      </c>
      <c r="C46" s="21">
        <v>1</v>
      </c>
      <c r="D46" s="21">
        <v>1</v>
      </c>
      <c r="E46" t="s">
        <v>456</v>
      </c>
      <c r="F46" t="s">
        <v>1083</v>
      </c>
      <c r="G46" t="s">
        <v>451</v>
      </c>
      <c r="H46">
        <v>1</v>
      </c>
    </row>
    <row r="47" spans="1:8" x14ac:dyDescent="0.35">
      <c r="A47" s="25">
        <v>67</v>
      </c>
      <c r="B47" s="21">
        <v>0</v>
      </c>
      <c r="C47" s="21">
        <v>1</v>
      </c>
      <c r="D47" s="21">
        <v>1</v>
      </c>
      <c r="E47" t="s">
        <v>456</v>
      </c>
      <c r="F47" t="s">
        <v>1084</v>
      </c>
      <c r="G47" t="s">
        <v>451</v>
      </c>
      <c r="H47">
        <v>1</v>
      </c>
    </row>
    <row r="48" spans="1:8" x14ac:dyDescent="0.35">
      <c r="A48" s="25">
        <v>67</v>
      </c>
      <c r="B48" s="21">
        <v>0</v>
      </c>
      <c r="C48" s="21">
        <v>1</v>
      </c>
      <c r="D48" s="21">
        <v>1</v>
      </c>
      <c r="E48" t="s">
        <v>456</v>
      </c>
      <c r="F48" t="s">
        <v>1085</v>
      </c>
      <c r="G48" t="s">
        <v>451</v>
      </c>
      <c r="H48">
        <v>1</v>
      </c>
    </row>
    <row r="49" spans="1:8" x14ac:dyDescent="0.35">
      <c r="A49" s="25">
        <v>67</v>
      </c>
      <c r="B49" s="21">
        <v>0</v>
      </c>
      <c r="C49" s="21">
        <v>1</v>
      </c>
      <c r="D49" s="21">
        <v>1</v>
      </c>
      <c r="E49" t="s">
        <v>456</v>
      </c>
      <c r="F49" t="s">
        <v>1086</v>
      </c>
      <c r="G49" t="s">
        <v>451</v>
      </c>
      <c r="H49">
        <v>1</v>
      </c>
    </row>
    <row r="50" spans="1:8" x14ac:dyDescent="0.35">
      <c r="A50" s="25">
        <v>67</v>
      </c>
      <c r="B50" s="21">
        <v>0</v>
      </c>
      <c r="C50" s="21">
        <v>1</v>
      </c>
      <c r="D50" s="21">
        <v>1</v>
      </c>
      <c r="E50" t="s">
        <v>456</v>
      </c>
      <c r="F50" t="s">
        <v>1087</v>
      </c>
      <c r="G50" t="s">
        <v>451</v>
      </c>
      <c r="H50">
        <v>1</v>
      </c>
    </row>
    <row r="51" spans="1:8" x14ac:dyDescent="0.35">
      <c r="A51" s="25">
        <v>67</v>
      </c>
      <c r="B51" s="21">
        <v>0</v>
      </c>
      <c r="C51" s="21">
        <v>1</v>
      </c>
      <c r="D51" s="21">
        <v>1</v>
      </c>
      <c r="E51" t="s">
        <v>456</v>
      </c>
      <c r="F51" t="s">
        <v>1088</v>
      </c>
      <c r="G51" t="s">
        <v>451</v>
      </c>
      <c r="H51">
        <v>1</v>
      </c>
    </row>
    <row r="52" spans="1:8" x14ac:dyDescent="0.35">
      <c r="A52" s="25">
        <v>67</v>
      </c>
      <c r="B52" s="21">
        <v>0</v>
      </c>
      <c r="C52" s="21">
        <v>1</v>
      </c>
      <c r="D52" s="21">
        <v>1</v>
      </c>
      <c r="E52" t="s">
        <v>456</v>
      </c>
      <c r="F52" t="s">
        <v>1089</v>
      </c>
      <c r="G52" t="s">
        <v>451</v>
      </c>
      <c r="H52">
        <v>1</v>
      </c>
    </row>
    <row r="53" spans="1:8" x14ac:dyDescent="0.35">
      <c r="A53" s="25">
        <v>67</v>
      </c>
      <c r="B53" s="21">
        <v>0</v>
      </c>
      <c r="C53" s="21">
        <v>1</v>
      </c>
      <c r="D53" s="21">
        <v>1</v>
      </c>
      <c r="E53" t="s">
        <v>456</v>
      </c>
      <c r="F53" t="s">
        <v>1090</v>
      </c>
      <c r="G53" t="s">
        <v>451</v>
      </c>
      <c r="H53">
        <v>1</v>
      </c>
    </row>
    <row r="54" spans="1:8" x14ac:dyDescent="0.35">
      <c r="A54" s="25">
        <v>67</v>
      </c>
      <c r="B54" s="21">
        <v>0</v>
      </c>
      <c r="C54" s="21">
        <v>1</v>
      </c>
      <c r="D54" s="21">
        <v>1</v>
      </c>
      <c r="E54" t="s">
        <v>456</v>
      </c>
      <c r="F54" t="s">
        <v>1091</v>
      </c>
      <c r="G54" t="s">
        <v>451</v>
      </c>
      <c r="H54">
        <v>1</v>
      </c>
    </row>
    <row r="55" spans="1:8" x14ac:dyDescent="0.35">
      <c r="A55" s="25">
        <v>67</v>
      </c>
      <c r="B55" s="21">
        <v>0</v>
      </c>
      <c r="C55" s="21">
        <v>1</v>
      </c>
      <c r="D55" s="21">
        <v>1</v>
      </c>
      <c r="E55" t="s">
        <v>456</v>
      </c>
      <c r="F55" t="s">
        <v>638</v>
      </c>
      <c r="G55" t="s">
        <v>451</v>
      </c>
      <c r="H55">
        <f>485-SUM(H11:H54)</f>
        <v>23</v>
      </c>
    </row>
    <row r="56" spans="1:8" x14ac:dyDescent="0.35">
      <c r="A56" s="25">
        <v>67</v>
      </c>
      <c r="B56" s="21">
        <v>0</v>
      </c>
      <c r="C56" s="21">
        <v>1</v>
      </c>
      <c r="D56" s="21">
        <v>1</v>
      </c>
      <c r="E56" t="s">
        <v>458</v>
      </c>
      <c r="F56" t="s">
        <v>1050</v>
      </c>
      <c r="G56" t="s">
        <v>451</v>
      </c>
      <c r="H56">
        <v>390</v>
      </c>
    </row>
    <row r="57" spans="1:8" x14ac:dyDescent="0.35">
      <c r="A57" s="25">
        <v>67</v>
      </c>
      <c r="B57" s="21">
        <v>0</v>
      </c>
      <c r="C57" s="21">
        <v>1</v>
      </c>
      <c r="D57" s="21">
        <v>1</v>
      </c>
      <c r="E57" t="s">
        <v>458</v>
      </c>
      <c r="F57" t="s">
        <v>585</v>
      </c>
      <c r="G57" t="s">
        <v>451</v>
      </c>
      <c r="H57">
        <v>19</v>
      </c>
    </row>
    <row r="58" spans="1:8" x14ac:dyDescent="0.35">
      <c r="A58" s="25">
        <v>67</v>
      </c>
      <c r="B58" s="21">
        <v>0</v>
      </c>
      <c r="C58" s="21">
        <v>1</v>
      </c>
      <c r="D58" s="21">
        <v>1</v>
      </c>
      <c r="E58" t="s">
        <v>458</v>
      </c>
      <c r="F58" t="s">
        <v>584</v>
      </c>
      <c r="G58" t="s">
        <v>451</v>
      </c>
      <c r="H58">
        <v>20</v>
      </c>
    </row>
    <row r="59" spans="1:8" x14ac:dyDescent="0.35">
      <c r="A59" s="25">
        <v>67</v>
      </c>
      <c r="B59" s="21">
        <v>0</v>
      </c>
      <c r="C59" s="21">
        <v>1</v>
      </c>
      <c r="D59" s="21">
        <v>1</v>
      </c>
      <c r="E59" t="s">
        <v>458</v>
      </c>
      <c r="F59" t="s">
        <v>583</v>
      </c>
      <c r="G59" t="s">
        <v>451</v>
      </c>
      <c r="H59">
        <v>5</v>
      </c>
    </row>
    <row r="60" spans="1:8" x14ac:dyDescent="0.35">
      <c r="A60" s="25">
        <v>67</v>
      </c>
      <c r="B60" s="21">
        <v>0</v>
      </c>
      <c r="C60" s="21">
        <v>1</v>
      </c>
      <c r="D60" s="21">
        <v>1</v>
      </c>
      <c r="E60" t="s">
        <v>458</v>
      </c>
      <c r="F60" t="s">
        <v>950</v>
      </c>
      <c r="G60" t="s">
        <v>451</v>
      </c>
      <c r="H60">
        <v>1</v>
      </c>
    </row>
    <row r="61" spans="1:8" x14ac:dyDescent="0.35">
      <c r="A61" s="25">
        <v>67</v>
      </c>
      <c r="B61" s="21">
        <v>0</v>
      </c>
      <c r="C61" s="21">
        <v>1</v>
      </c>
      <c r="D61" s="21">
        <v>1</v>
      </c>
      <c r="E61" t="s">
        <v>458</v>
      </c>
      <c r="F61" t="s">
        <v>482</v>
      </c>
      <c r="G61" t="s">
        <v>451</v>
      </c>
      <c r="H61">
        <v>40</v>
      </c>
    </row>
    <row r="62" spans="1:8" x14ac:dyDescent="0.35">
      <c r="A62" s="25">
        <v>67</v>
      </c>
      <c r="B62" s="21">
        <v>0</v>
      </c>
      <c r="C62" s="21">
        <v>1</v>
      </c>
      <c r="D62" s="21">
        <v>1</v>
      </c>
      <c r="E62" t="s">
        <v>458</v>
      </c>
      <c r="F62" t="s">
        <v>638</v>
      </c>
      <c r="G62" t="s">
        <v>451</v>
      </c>
      <c r="H62">
        <v>10</v>
      </c>
    </row>
    <row r="63" spans="1:8" x14ac:dyDescent="0.35">
      <c r="A63" s="25">
        <v>67</v>
      </c>
      <c r="B63" s="21">
        <v>0</v>
      </c>
      <c r="C63" s="21">
        <v>1</v>
      </c>
      <c r="D63" s="21">
        <v>1</v>
      </c>
      <c r="E63" t="s">
        <v>458</v>
      </c>
      <c r="F63" t="s">
        <v>587</v>
      </c>
      <c r="G63" t="s">
        <v>451</v>
      </c>
      <c r="H63">
        <v>12</v>
      </c>
    </row>
    <row r="64" spans="1:8" x14ac:dyDescent="0.35">
      <c r="A64" s="25">
        <v>67</v>
      </c>
      <c r="B64" s="21">
        <v>0</v>
      </c>
      <c r="C64" s="21">
        <v>1</v>
      </c>
      <c r="D64" s="21">
        <v>1</v>
      </c>
      <c r="E64" t="s">
        <v>460</v>
      </c>
      <c r="F64" t="s">
        <v>580</v>
      </c>
      <c r="G64" t="s">
        <v>451</v>
      </c>
      <c r="H64">
        <v>49</v>
      </c>
    </row>
    <row r="65" spans="1:8" x14ac:dyDescent="0.35">
      <c r="A65" s="25">
        <v>67</v>
      </c>
      <c r="B65" s="21">
        <v>0</v>
      </c>
      <c r="C65" s="21">
        <v>1</v>
      </c>
      <c r="D65" s="21">
        <v>1</v>
      </c>
      <c r="E65" t="s">
        <v>460</v>
      </c>
      <c r="F65" t="s">
        <v>581</v>
      </c>
      <c r="G65" t="s">
        <v>451</v>
      </c>
      <c r="H65">
        <v>389</v>
      </c>
    </row>
    <row r="66" spans="1:8" x14ac:dyDescent="0.35">
      <c r="A66" s="25">
        <v>67</v>
      </c>
      <c r="B66" s="21">
        <v>0</v>
      </c>
      <c r="C66" s="21">
        <v>1</v>
      </c>
      <c r="D66" s="21">
        <v>1</v>
      </c>
      <c r="E66" t="s">
        <v>460</v>
      </c>
      <c r="F66" t="s">
        <v>482</v>
      </c>
      <c r="G66" t="s">
        <v>451</v>
      </c>
      <c r="H66">
        <v>59</v>
      </c>
    </row>
    <row r="67" spans="1:8" x14ac:dyDescent="0.35">
      <c r="A67" s="25">
        <v>67</v>
      </c>
      <c r="B67" s="21">
        <v>0</v>
      </c>
      <c r="C67" s="21">
        <v>1</v>
      </c>
      <c r="D67" s="21">
        <v>1</v>
      </c>
      <c r="E67" t="s">
        <v>461</v>
      </c>
      <c r="F67" t="s">
        <v>462</v>
      </c>
      <c r="G67" t="s">
        <v>451</v>
      </c>
      <c r="H67">
        <v>522</v>
      </c>
    </row>
    <row r="68" spans="1:8" x14ac:dyDescent="0.35">
      <c r="A68" s="25">
        <v>67</v>
      </c>
      <c r="B68" s="21">
        <v>0</v>
      </c>
      <c r="C68" s="21">
        <v>1</v>
      </c>
      <c r="D68" s="21">
        <v>1</v>
      </c>
      <c r="E68" t="s">
        <v>463</v>
      </c>
      <c r="F68" t="s">
        <v>465</v>
      </c>
      <c r="G68" t="s">
        <v>451</v>
      </c>
      <c r="H68">
        <f>522-H69</f>
        <v>202</v>
      </c>
    </row>
    <row r="69" spans="1:8" x14ac:dyDescent="0.35">
      <c r="A69" s="25">
        <v>67</v>
      </c>
      <c r="B69" s="21">
        <v>0</v>
      </c>
      <c r="C69" s="21">
        <v>1</v>
      </c>
      <c r="D69" s="21">
        <v>1</v>
      </c>
      <c r="E69" t="s">
        <v>463</v>
      </c>
      <c r="F69" t="s">
        <v>464</v>
      </c>
      <c r="G69" t="s">
        <v>451</v>
      </c>
      <c r="H69">
        <v>320</v>
      </c>
    </row>
    <row r="70" spans="1:8" x14ac:dyDescent="0.35">
      <c r="A70" s="25">
        <v>67</v>
      </c>
      <c r="B70" s="21">
        <v>0</v>
      </c>
      <c r="C70" s="21">
        <v>1</v>
      </c>
      <c r="D70" s="21">
        <v>1</v>
      </c>
      <c r="E70" t="s">
        <v>466</v>
      </c>
      <c r="F70" t="s">
        <v>529</v>
      </c>
      <c r="G70" t="s">
        <v>451</v>
      </c>
      <c r="H70">
        <v>99</v>
      </c>
    </row>
    <row r="71" spans="1:8" x14ac:dyDescent="0.35">
      <c r="A71" s="25">
        <v>67</v>
      </c>
      <c r="B71" s="21">
        <v>0</v>
      </c>
      <c r="C71" s="21">
        <v>1</v>
      </c>
      <c r="D71" s="21">
        <v>1</v>
      </c>
      <c r="E71" t="s">
        <v>466</v>
      </c>
      <c r="F71" t="s">
        <v>766</v>
      </c>
      <c r="G71" t="s">
        <v>451</v>
      </c>
      <c r="H71">
        <v>20</v>
      </c>
    </row>
    <row r="72" spans="1:8" x14ac:dyDescent="0.35">
      <c r="A72" s="25">
        <v>67</v>
      </c>
      <c r="B72" s="21">
        <v>0</v>
      </c>
      <c r="C72" s="21">
        <v>1</v>
      </c>
      <c r="D72" s="21">
        <v>1</v>
      </c>
      <c r="E72" t="s">
        <v>466</v>
      </c>
      <c r="F72" t="s">
        <v>1092</v>
      </c>
      <c r="G72" t="s">
        <v>451</v>
      </c>
      <c r="H72">
        <v>12</v>
      </c>
    </row>
    <row r="73" spans="1:8" x14ac:dyDescent="0.35">
      <c r="A73" s="25">
        <v>67</v>
      </c>
      <c r="B73" s="21">
        <v>0</v>
      </c>
      <c r="C73" s="21">
        <v>1</v>
      </c>
      <c r="D73" s="21">
        <v>1</v>
      </c>
      <c r="E73" t="s">
        <v>466</v>
      </c>
      <c r="F73" t="s">
        <v>1093</v>
      </c>
      <c r="G73" t="s">
        <v>451</v>
      </c>
      <c r="H73">
        <v>8</v>
      </c>
    </row>
    <row r="74" spans="1:8" x14ac:dyDescent="0.35">
      <c r="A74" s="25">
        <v>67</v>
      </c>
      <c r="B74" s="21">
        <v>0</v>
      </c>
      <c r="C74" s="21">
        <v>1</v>
      </c>
      <c r="D74" s="21">
        <v>1</v>
      </c>
      <c r="E74" t="s">
        <v>466</v>
      </c>
      <c r="F74" t="s">
        <v>459</v>
      </c>
      <c r="G74" t="s">
        <v>451</v>
      </c>
      <c r="H74">
        <v>6</v>
      </c>
    </row>
    <row r="75" spans="1:8" x14ac:dyDescent="0.35">
      <c r="A75" s="25">
        <v>67</v>
      </c>
      <c r="B75" s="21">
        <v>0</v>
      </c>
      <c r="C75" s="21">
        <v>1</v>
      </c>
      <c r="D75" s="21">
        <v>1</v>
      </c>
      <c r="E75" t="s">
        <v>466</v>
      </c>
      <c r="F75" t="s">
        <v>1094</v>
      </c>
      <c r="G75" t="s">
        <v>451</v>
      </c>
      <c r="H75">
        <v>2</v>
      </c>
    </row>
    <row r="76" spans="1:8" x14ac:dyDescent="0.35">
      <c r="A76" s="25">
        <v>67</v>
      </c>
      <c r="B76" s="21">
        <v>0</v>
      </c>
      <c r="C76" s="21">
        <v>1</v>
      </c>
      <c r="D76" s="21">
        <v>1</v>
      </c>
      <c r="E76" t="s">
        <v>466</v>
      </c>
      <c r="F76" t="s">
        <v>1095</v>
      </c>
      <c r="G76" t="s">
        <v>451</v>
      </c>
      <c r="H76">
        <v>1</v>
      </c>
    </row>
    <row r="77" spans="1:8" x14ac:dyDescent="0.35">
      <c r="A77" s="25">
        <v>67</v>
      </c>
      <c r="B77" s="21">
        <v>0</v>
      </c>
      <c r="C77" s="21">
        <v>1</v>
      </c>
      <c r="D77" s="21">
        <v>1</v>
      </c>
      <c r="E77" t="s">
        <v>466</v>
      </c>
      <c r="F77" t="s">
        <v>1040</v>
      </c>
      <c r="G77" t="s">
        <v>451</v>
      </c>
      <c r="H77">
        <v>1</v>
      </c>
    </row>
    <row r="78" spans="1:8" x14ac:dyDescent="0.35">
      <c r="A78" s="25">
        <v>67</v>
      </c>
      <c r="B78" s="21">
        <v>0</v>
      </c>
      <c r="C78" s="21">
        <v>1</v>
      </c>
      <c r="D78" s="21">
        <v>1</v>
      </c>
      <c r="E78" t="s">
        <v>466</v>
      </c>
      <c r="F78" t="s">
        <v>1096</v>
      </c>
      <c r="G78" t="s">
        <v>451</v>
      </c>
      <c r="H78">
        <v>1</v>
      </c>
    </row>
    <row r="79" spans="1:8" x14ac:dyDescent="0.35">
      <c r="A79" s="25">
        <v>67</v>
      </c>
      <c r="B79" s="21">
        <v>0</v>
      </c>
      <c r="C79" s="21">
        <v>1</v>
      </c>
      <c r="D79" s="21">
        <v>1</v>
      </c>
      <c r="E79" t="s">
        <v>466</v>
      </c>
      <c r="F79" t="s">
        <v>488</v>
      </c>
      <c r="G79" t="s">
        <v>451</v>
      </c>
      <c r="H79">
        <v>1</v>
      </c>
    </row>
    <row r="80" spans="1:8" x14ac:dyDescent="0.35">
      <c r="A80" s="25">
        <v>67</v>
      </c>
      <c r="B80" s="21">
        <v>0</v>
      </c>
      <c r="C80" s="21">
        <v>1</v>
      </c>
      <c r="D80" s="21">
        <v>1</v>
      </c>
      <c r="E80" t="s">
        <v>474</v>
      </c>
      <c r="F80" t="s">
        <v>462</v>
      </c>
      <c r="G80" t="s">
        <v>451</v>
      </c>
      <c r="H80">
        <v>192</v>
      </c>
    </row>
    <row r="81" spans="1:8" x14ac:dyDescent="0.35">
      <c r="A81" s="25">
        <v>67</v>
      </c>
      <c r="B81" s="21">
        <v>0</v>
      </c>
      <c r="C81" s="21">
        <v>1</v>
      </c>
      <c r="D81" s="21">
        <v>1</v>
      </c>
      <c r="E81" t="s">
        <v>1010</v>
      </c>
      <c r="F81" t="s">
        <v>1017</v>
      </c>
      <c r="G81" t="s">
        <v>451</v>
      </c>
      <c r="H81">
        <v>170</v>
      </c>
    </row>
    <row r="82" spans="1:8" x14ac:dyDescent="0.35">
      <c r="A82" s="25">
        <v>67</v>
      </c>
      <c r="B82" s="21">
        <v>0</v>
      </c>
      <c r="C82" s="21">
        <v>1</v>
      </c>
      <c r="D82" s="21">
        <v>1</v>
      </c>
      <c r="E82" t="s">
        <v>1010</v>
      </c>
      <c r="F82" t="s">
        <v>1011</v>
      </c>
      <c r="G82" t="s">
        <v>451</v>
      </c>
      <c r="H82">
        <v>22</v>
      </c>
    </row>
    <row r="83" spans="1:8" x14ac:dyDescent="0.35">
      <c r="A83" s="25">
        <v>67</v>
      </c>
      <c r="B83" s="21">
        <v>0</v>
      </c>
      <c r="C83" s="21">
        <v>1</v>
      </c>
      <c r="D83" s="21">
        <v>1</v>
      </c>
      <c r="E83" t="s">
        <v>485</v>
      </c>
      <c r="F83" t="s">
        <v>31</v>
      </c>
      <c r="G83" t="s">
        <v>451</v>
      </c>
      <c r="H83">
        <v>25</v>
      </c>
    </row>
    <row r="84" spans="1:8" x14ac:dyDescent="0.35">
      <c r="A84" s="25">
        <v>67</v>
      </c>
      <c r="B84" s="21">
        <v>0</v>
      </c>
      <c r="C84" s="21">
        <v>1</v>
      </c>
      <c r="D84" s="21">
        <v>1</v>
      </c>
      <c r="E84" t="s">
        <v>485</v>
      </c>
      <c r="F84" t="s">
        <v>33</v>
      </c>
      <c r="G84" t="s">
        <v>451</v>
      </c>
      <c r="H84">
        <f>192-H83</f>
        <v>167</v>
      </c>
    </row>
    <row r="85" spans="1:8" x14ac:dyDescent="0.35">
      <c r="A85" s="25">
        <v>67</v>
      </c>
      <c r="B85" s="21">
        <v>0</v>
      </c>
      <c r="C85" s="21">
        <v>1</v>
      </c>
      <c r="D85" s="2">
        <v>0</v>
      </c>
      <c r="E85" t="s">
        <v>639</v>
      </c>
      <c r="F85" t="s">
        <v>1097</v>
      </c>
      <c r="G85" t="s">
        <v>469</v>
      </c>
    </row>
    <row r="86" spans="1:8" x14ac:dyDescent="0.35">
      <c r="A86" s="25">
        <v>67</v>
      </c>
      <c r="B86" s="21">
        <v>0</v>
      </c>
      <c r="C86" s="21">
        <v>1</v>
      </c>
      <c r="D86" s="2">
        <v>0</v>
      </c>
      <c r="E86" t="s">
        <v>472</v>
      </c>
      <c r="F86" s="35" t="s">
        <v>401</v>
      </c>
      <c r="G86" t="s">
        <v>469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5D4D2-F21E-4D96-80BE-45ECDB7DEBD5}">
  <dimension ref="A1:H306"/>
  <sheetViews>
    <sheetView workbookViewId="0">
      <pane ySplit="1" topLeftCell="A2" activePane="bottomLeft" state="frozen"/>
      <selection pane="bottomLeft" activeCell="F22" sqref="F22"/>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453125" bestFit="1" customWidth="1"/>
    <col min="6" max="6" width="36.1796875" customWidth="1"/>
    <col min="7" max="7" width="11.1796875" bestFit="1" customWidth="1"/>
    <col min="8" max="8" width="13.453125" customWidth="1"/>
  </cols>
  <sheetData>
    <row r="1" spans="1:8" s="16" customFormat="1" ht="51.75" customHeight="1" x14ac:dyDescent="0.35">
      <c r="A1" s="15" t="s">
        <v>38</v>
      </c>
      <c r="B1" s="20" t="s">
        <v>442</v>
      </c>
      <c r="C1" s="20" t="s">
        <v>443</v>
      </c>
      <c r="D1" s="20" t="s">
        <v>444</v>
      </c>
      <c r="E1" s="13" t="s">
        <v>445</v>
      </c>
      <c r="F1" s="13" t="s">
        <v>446</v>
      </c>
      <c r="G1" s="13" t="s">
        <v>447</v>
      </c>
      <c r="H1" s="13" t="s">
        <v>448</v>
      </c>
    </row>
    <row r="2" spans="1:8" x14ac:dyDescent="0.35">
      <c r="A2" s="25">
        <v>5</v>
      </c>
      <c r="B2" s="21">
        <v>0</v>
      </c>
      <c r="C2" s="21">
        <v>1</v>
      </c>
      <c r="D2" s="21">
        <v>1</v>
      </c>
      <c r="E2" t="s">
        <v>449</v>
      </c>
      <c r="F2" t="s">
        <v>453</v>
      </c>
      <c r="G2" t="s">
        <v>451</v>
      </c>
      <c r="H2">
        <v>3</v>
      </c>
    </row>
    <row r="3" spans="1:8" x14ac:dyDescent="0.35">
      <c r="A3" s="25">
        <v>5</v>
      </c>
      <c r="B3" s="21">
        <v>0</v>
      </c>
      <c r="C3" s="21">
        <v>1</v>
      </c>
      <c r="D3" s="21">
        <v>1</v>
      </c>
      <c r="E3" t="s">
        <v>449</v>
      </c>
      <c r="F3" t="s">
        <v>454</v>
      </c>
      <c r="G3" t="s">
        <v>451</v>
      </c>
      <c r="H3">
        <v>3</v>
      </c>
    </row>
    <row r="4" spans="1:8" x14ac:dyDescent="0.35">
      <c r="A4" s="25">
        <v>5</v>
      </c>
      <c r="B4" s="21">
        <v>0</v>
      </c>
      <c r="C4" s="21">
        <v>1</v>
      </c>
      <c r="D4" s="21">
        <v>1</v>
      </c>
      <c r="E4" t="s">
        <v>449</v>
      </c>
      <c r="F4" t="s">
        <v>455</v>
      </c>
      <c r="G4" t="s">
        <v>451</v>
      </c>
      <c r="H4">
        <v>1</v>
      </c>
    </row>
    <row r="5" spans="1:8" x14ac:dyDescent="0.35">
      <c r="A5" s="25">
        <v>5</v>
      </c>
      <c r="B5" s="21">
        <v>0</v>
      </c>
      <c r="C5" s="21">
        <v>1</v>
      </c>
      <c r="D5" s="21">
        <v>1</v>
      </c>
      <c r="E5" t="s">
        <v>449</v>
      </c>
      <c r="F5" t="s">
        <v>486</v>
      </c>
      <c r="G5" t="s">
        <v>451</v>
      </c>
      <c r="H5">
        <v>1</v>
      </c>
    </row>
    <row r="6" spans="1:8" x14ac:dyDescent="0.35">
      <c r="A6" s="25">
        <v>5</v>
      </c>
      <c r="B6" s="21">
        <v>0</v>
      </c>
      <c r="C6" s="21">
        <v>1</v>
      </c>
      <c r="D6" s="21">
        <v>1</v>
      </c>
      <c r="E6" t="s">
        <v>449</v>
      </c>
      <c r="F6" t="s">
        <v>571</v>
      </c>
      <c r="G6" t="s">
        <v>451</v>
      </c>
      <c r="H6">
        <v>1</v>
      </c>
    </row>
    <row r="7" spans="1:8" x14ac:dyDescent="0.35">
      <c r="A7" s="25">
        <v>5</v>
      </c>
      <c r="B7" s="21">
        <v>0</v>
      </c>
      <c r="C7" s="21">
        <v>1</v>
      </c>
      <c r="D7" s="21">
        <v>1</v>
      </c>
      <c r="E7" t="s">
        <v>458</v>
      </c>
      <c r="F7" t="s">
        <v>459</v>
      </c>
      <c r="G7" t="s">
        <v>451</v>
      </c>
      <c r="H7">
        <v>9</v>
      </c>
    </row>
    <row r="8" spans="1:8" x14ac:dyDescent="0.35">
      <c r="A8" s="25">
        <v>5</v>
      </c>
      <c r="B8" s="21">
        <v>0</v>
      </c>
      <c r="C8" s="21">
        <v>1</v>
      </c>
      <c r="D8" s="21">
        <v>1</v>
      </c>
      <c r="E8" t="s">
        <v>460</v>
      </c>
      <c r="F8" t="s">
        <v>459</v>
      </c>
      <c r="G8" t="s">
        <v>451</v>
      </c>
      <c r="H8">
        <v>9</v>
      </c>
    </row>
    <row r="9" spans="1:8" x14ac:dyDescent="0.35">
      <c r="A9" s="25">
        <v>5</v>
      </c>
      <c r="B9" s="21">
        <v>0</v>
      </c>
      <c r="C9" s="21">
        <v>1</v>
      </c>
      <c r="D9" s="21">
        <v>1</v>
      </c>
      <c r="E9" t="s">
        <v>461</v>
      </c>
      <c r="F9" s="5" t="s">
        <v>462</v>
      </c>
      <c r="G9" t="s">
        <v>451</v>
      </c>
      <c r="H9">
        <v>9</v>
      </c>
    </row>
    <row r="10" spans="1:8" x14ac:dyDescent="0.35">
      <c r="A10" s="25">
        <v>5</v>
      </c>
      <c r="B10" s="21">
        <v>0</v>
      </c>
      <c r="C10" s="21">
        <v>1</v>
      </c>
      <c r="D10" s="21">
        <v>1</v>
      </c>
      <c r="E10" t="s">
        <v>463</v>
      </c>
      <c r="F10" t="s">
        <v>464</v>
      </c>
      <c r="G10" t="s">
        <v>451</v>
      </c>
      <c r="H10">
        <v>5</v>
      </c>
    </row>
    <row r="11" spans="1:8" x14ac:dyDescent="0.35">
      <c r="A11" s="25">
        <v>5</v>
      </c>
      <c r="B11" s="21">
        <v>0</v>
      </c>
      <c r="C11" s="21">
        <v>1</v>
      </c>
      <c r="D11" s="21">
        <v>1</v>
      </c>
      <c r="E11" t="s">
        <v>463</v>
      </c>
      <c r="F11" t="s">
        <v>465</v>
      </c>
      <c r="G11" t="s">
        <v>451</v>
      </c>
      <c r="H11">
        <v>4</v>
      </c>
    </row>
    <row r="12" spans="1:8" x14ac:dyDescent="0.35">
      <c r="A12" s="25">
        <v>5</v>
      </c>
      <c r="B12" s="21">
        <v>0</v>
      </c>
      <c r="C12" s="21">
        <v>1</v>
      </c>
      <c r="D12" s="21">
        <v>1</v>
      </c>
      <c r="E12" t="s">
        <v>466</v>
      </c>
      <c r="F12" t="s">
        <v>572</v>
      </c>
      <c r="G12" t="s">
        <v>451</v>
      </c>
      <c r="H12">
        <v>9</v>
      </c>
    </row>
    <row r="13" spans="1:8" x14ac:dyDescent="0.35">
      <c r="A13" s="25">
        <v>5</v>
      </c>
      <c r="B13" s="21">
        <v>0</v>
      </c>
      <c r="C13" s="21">
        <v>1</v>
      </c>
      <c r="D13" s="21">
        <v>1</v>
      </c>
      <c r="E13" t="s">
        <v>456</v>
      </c>
      <c r="F13" t="s">
        <v>573</v>
      </c>
      <c r="G13" t="s">
        <v>451</v>
      </c>
      <c r="H13">
        <v>9</v>
      </c>
    </row>
    <row r="14" spans="1:8" x14ac:dyDescent="0.35">
      <c r="A14" s="25">
        <v>5</v>
      </c>
      <c r="B14" s="21">
        <v>0</v>
      </c>
      <c r="C14" s="21">
        <v>1</v>
      </c>
      <c r="D14" s="2">
        <v>0</v>
      </c>
      <c r="E14" t="s">
        <v>467</v>
      </c>
      <c r="F14" s="35" t="s">
        <v>574</v>
      </c>
      <c r="G14" t="s">
        <v>469</v>
      </c>
    </row>
    <row r="15" spans="1:8" x14ac:dyDescent="0.35">
      <c r="A15" s="25">
        <v>5</v>
      </c>
      <c r="B15" s="21">
        <v>0</v>
      </c>
      <c r="C15" s="21">
        <v>1</v>
      </c>
      <c r="D15" s="2">
        <v>0</v>
      </c>
      <c r="E15" t="s">
        <v>470</v>
      </c>
      <c r="F15" s="35" t="s">
        <v>575</v>
      </c>
      <c r="G15" t="s">
        <v>469</v>
      </c>
    </row>
    <row r="16" spans="1:8" x14ac:dyDescent="0.35">
      <c r="A16" s="25">
        <v>5</v>
      </c>
      <c r="B16" s="21">
        <v>0</v>
      </c>
      <c r="C16" s="21">
        <v>1</v>
      </c>
      <c r="D16" s="2">
        <v>0</v>
      </c>
      <c r="E16" t="s">
        <v>472</v>
      </c>
      <c r="F16" t="s">
        <v>69</v>
      </c>
      <c r="G16" t="s">
        <v>469</v>
      </c>
    </row>
    <row r="17" spans="1:8" x14ac:dyDescent="0.35">
      <c r="A17" s="25">
        <v>5</v>
      </c>
      <c r="B17" s="22">
        <v>0</v>
      </c>
      <c r="C17" s="23">
        <v>1</v>
      </c>
      <c r="D17" s="2">
        <v>1</v>
      </c>
      <c r="E17" t="s">
        <v>474</v>
      </c>
      <c r="F17" t="s">
        <v>462</v>
      </c>
      <c r="G17" t="s">
        <v>451</v>
      </c>
      <c r="H17">
        <v>29</v>
      </c>
    </row>
    <row r="18" spans="1:8" x14ac:dyDescent="0.35">
      <c r="A18" s="25">
        <v>5</v>
      </c>
      <c r="B18" s="22">
        <v>0</v>
      </c>
      <c r="C18" s="23">
        <v>1</v>
      </c>
      <c r="D18" s="2">
        <v>1</v>
      </c>
      <c r="E18" t="s">
        <v>475</v>
      </c>
      <c r="F18" t="s">
        <v>477</v>
      </c>
      <c r="G18" t="s">
        <v>451</v>
      </c>
      <c r="H18">
        <v>29</v>
      </c>
    </row>
    <row r="19" spans="1:8" x14ac:dyDescent="0.35">
      <c r="A19" s="25">
        <v>5</v>
      </c>
      <c r="B19" s="22">
        <v>0</v>
      </c>
      <c r="C19" s="23">
        <v>1</v>
      </c>
      <c r="D19" s="2">
        <v>1</v>
      </c>
      <c r="E19" t="s">
        <v>485</v>
      </c>
      <c r="F19" t="s">
        <v>31</v>
      </c>
      <c r="G19" t="s">
        <v>451</v>
      </c>
      <c r="H19">
        <v>9</v>
      </c>
    </row>
    <row r="20" spans="1:8" x14ac:dyDescent="0.35">
      <c r="A20" s="25">
        <v>5</v>
      </c>
      <c r="B20" s="22">
        <v>0</v>
      </c>
      <c r="C20" s="23">
        <v>1</v>
      </c>
      <c r="D20" s="2">
        <v>1</v>
      </c>
      <c r="E20" t="s">
        <v>485</v>
      </c>
      <c r="F20" t="s">
        <v>33</v>
      </c>
      <c r="G20" t="s">
        <v>451</v>
      </c>
      <c r="H20">
        <v>20</v>
      </c>
    </row>
    <row r="21" spans="1:8" x14ac:dyDescent="0.35">
      <c r="D21" s="2"/>
    </row>
    <row r="22" spans="1:8" x14ac:dyDescent="0.35">
      <c r="D22" s="2"/>
    </row>
    <row r="23" spans="1:8" x14ac:dyDescent="0.35">
      <c r="D23" s="2"/>
    </row>
    <row r="24" spans="1:8" x14ac:dyDescent="0.35">
      <c r="D24" s="2"/>
    </row>
    <row r="25" spans="1:8" x14ac:dyDescent="0.35">
      <c r="D25" s="2"/>
    </row>
    <row r="26" spans="1:8" x14ac:dyDescent="0.35">
      <c r="D26" s="2"/>
    </row>
    <row r="27" spans="1:8" x14ac:dyDescent="0.35">
      <c r="D27" s="2"/>
    </row>
    <row r="28" spans="1:8" x14ac:dyDescent="0.35">
      <c r="D28" s="2"/>
    </row>
    <row r="29" spans="1:8" x14ac:dyDescent="0.35">
      <c r="D29" s="2"/>
    </row>
    <row r="30" spans="1:8" x14ac:dyDescent="0.35">
      <c r="D30" s="2"/>
    </row>
    <row r="31" spans="1:8" x14ac:dyDescent="0.35">
      <c r="D31" s="2"/>
    </row>
    <row r="32" spans="1:8"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1"/>
    </row>
    <row r="292" spans="4:4" x14ac:dyDescent="0.35">
      <c r="D292" s="21"/>
    </row>
    <row r="293" spans="4:4" x14ac:dyDescent="0.35">
      <c r="D293" s="21"/>
    </row>
    <row r="294" spans="4:4" x14ac:dyDescent="0.35">
      <c r="D294" s="21"/>
    </row>
    <row r="295" spans="4:4" x14ac:dyDescent="0.35">
      <c r="D295" s="21"/>
    </row>
    <row r="296" spans="4:4" x14ac:dyDescent="0.35">
      <c r="D296" s="21"/>
    </row>
    <row r="297" spans="4:4" x14ac:dyDescent="0.35">
      <c r="D297" s="21"/>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sheetData>
  <autoFilter ref="A1:H16" xr:uid="{8615B3A7-0AB6-4DE7-8F17-61BC7FDB8889}">
    <sortState xmlns:xlrd2="http://schemas.microsoft.com/office/spreadsheetml/2017/richdata2" ref="A2:H16">
      <sortCondition ref="E1:E16"/>
    </sortState>
  </autoFilter>
  <pageMargins left="0.7" right="0.7" top="0.75" bottom="0.75" header="0.3" footer="0.3"/>
  <pageSetup orientation="portrait" horizontalDpi="0" verticalDpi="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0FCF3-1C28-4A10-95BE-7C9F45C3C72C}">
  <dimension ref="A1:H36"/>
  <sheetViews>
    <sheetView workbookViewId="0">
      <selection activeCell="G18" sqref="G18"/>
    </sheetView>
  </sheetViews>
  <sheetFormatPr defaultColWidth="8.81640625" defaultRowHeight="14.5" x14ac:dyDescent="0.35"/>
  <cols>
    <col min="5" max="5" width="20.1796875" bestFit="1" customWidth="1"/>
    <col min="6" max="6" width="25.1796875" bestFit="1" customWidth="1"/>
    <col min="7" max="7" width="10.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68</v>
      </c>
      <c r="B2" s="2">
        <v>0</v>
      </c>
      <c r="C2" s="21">
        <v>1</v>
      </c>
      <c r="D2" s="21">
        <v>1</v>
      </c>
      <c r="E2" t="s">
        <v>449</v>
      </c>
      <c r="F2" t="s">
        <v>479</v>
      </c>
      <c r="G2" t="s">
        <v>451</v>
      </c>
      <c r="H2">
        <v>2</v>
      </c>
    </row>
    <row r="3" spans="1:8" x14ac:dyDescent="0.35">
      <c r="A3" s="25">
        <v>68</v>
      </c>
      <c r="B3" s="2">
        <v>0</v>
      </c>
      <c r="C3" s="21">
        <v>1</v>
      </c>
      <c r="D3" s="21">
        <v>1</v>
      </c>
      <c r="E3" t="s">
        <v>449</v>
      </c>
      <c r="F3" t="s">
        <v>450</v>
      </c>
      <c r="G3" t="s">
        <v>451</v>
      </c>
      <c r="H3">
        <v>5</v>
      </c>
    </row>
    <row r="4" spans="1:8" x14ac:dyDescent="0.35">
      <c r="A4" s="25">
        <v>68</v>
      </c>
      <c r="B4" s="2">
        <v>0</v>
      </c>
      <c r="C4" s="21">
        <v>1</v>
      </c>
      <c r="D4" s="21">
        <v>1</v>
      </c>
      <c r="E4" t="s">
        <v>449</v>
      </c>
      <c r="F4" t="s">
        <v>452</v>
      </c>
      <c r="G4" t="s">
        <v>451</v>
      </c>
      <c r="H4">
        <v>25</v>
      </c>
    </row>
    <row r="5" spans="1:8" x14ac:dyDescent="0.35">
      <c r="A5" s="25">
        <v>68</v>
      </c>
      <c r="B5" s="2">
        <v>0</v>
      </c>
      <c r="C5" s="21">
        <v>1</v>
      </c>
      <c r="D5" s="21">
        <v>1</v>
      </c>
      <c r="E5" t="s">
        <v>449</v>
      </c>
      <c r="F5" t="s">
        <v>453</v>
      </c>
      <c r="G5" t="s">
        <v>451</v>
      </c>
      <c r="H5">
        <v>43</v>
      </c>
    </row>
    <row r="6" spans="1:8" x14ac:dyDescent="0.35">
      <c r="A6" s="25">
        <v>68</v>
      </c>
      <c r="B6" s="2">
        <v>0</v>
      </c>
      <c r="C6" s="21">
        <v>1</v>
      </c>
      <c r="D6" s="21">
        <v>1</v>
      </c>
      <c r="E6" t="s">
        <v>449</v>
      </c>
      <c r="F6" t="s">
        <v>454</v>
      </c>
      <c r="G6" t="s">
        <v>451</v>
      </c>
      <c r="H6">
        <v>51</v>
      </c>
    </row>
    <row r="7" spans="1:8" x14ac:dyDescent="0.35">
      <c r="A7" s="25">
        <v>68</v>
      </c>
      <c r="B7" s="2">
        <v>0</v>
      </c>
      <c r="C7" s="21">
        <v>1</v>
      </c>
      <c r="D7" s="21">
        <v>1</v>
      </c>
      <c r="E7" t="s">
        <v>449</v>
      </c>
      <c r="F7" t="s">
        <v>455</v>
      </c>
      <c r="G7" t="s">
        <v>451</v>
      </c>
      <c r="H7">
        <v>40</v>
      </c>
    </row>
    <row r="8" spans="1:8" x14ac:dyDescent="0.35">
      <c r="A8" s="25">
        <v>68</v>
      </c>
      <c r="B8" s="2">
        <v>0</v>
      </c>
      <c r="C8" s="21">
        <v>1</v>
      </c>
      <c r="D8" s="21">
        <v>1</v>
      </c>
      <c r="E8" t="s">
        <v>449</v>
      </c>
      <c r="F8" t="s">
        <v>486</v>
      </c>
      <c r="G8" t="s">
        <v>451</v>
      </c>
      <c r="H8">
        <v>40</v>
      </c>
    </row>
    <row r="9" spans="1:8" x14ac:dyDescent="0.35">
      <c r="A9" s="25">
        <v>68</v>
      </c>
      <c r="B9" s="2">
        <v>0</v>
      </c>
      <c r="C9" s="21">
        <v>1</v>
      </c>
      <c r="D9" s="21">
        <v>1</v>
      </c>
      <c r="E9" t="s">
        <v>449</v>
      </c>
      <c r="F9" t="s">
        <v>571</v>
      </c>
      <c r="G9" t="s">
        <v>451</v>
      </c>
      <c r="H9">
        <v>20</v>
      </c>
    </row>
    <row r="10" spans="1:8" x14ac:dyDescent="0.35">
      <c r="A10" s="25">
        <v>68</v>
      </c>
      <c r="B10" s="2">
        <v>0</v>
      </c>
      <c r="C10" s="21">
        <v>1</v>
      </c>
      <c r="D10" s="21">
        <v>1</v>
      </c>
      <c r="E10" t="s">
        <v>449</v>
      </c>
      <c r="F10" t="s">
        <v>656</v>
      </c>
      <c r="G10" t="s">
        <v>451</v>
      </c>
      <c r="H10">
        <v>136</v>
      </c>
    </row>
    <row r="11" spans="1:8" x14ac:dyDescent="0.35">
      <c r="A11" s="25">
        <v>68</v>
      </c>
      <c r="B11" s="2">
        <v>0</v>
      </c>
      <c r="C11" s="21">
        <v>1</v>
      </c>
      <c r="D11" s="21">
        <v>1</v>
      </c>
      <c r="E11" t="s">
        <v>449</v>
      </c>
      <c r="F11" t="s">
        <v>482</v>
      </c>
      <c r="G11" t="s">
        <v>451</v>
      </c>
      <c r="H11">
        <v>83</v>
      </c>
    </row>
    <row r="12" spans="1:8" x14ac:dyDescent="0.35">
      <c r="A12" s="25">
        <v>68</v>
      </c>
      <c r="B12" s="21">
        <v>0</v>
      </c>
      <c r="C12" s="21">
        <v>1</v>
      </c>
      <c r="D12" s="21">
        <v>1</v>
      </c>
      <c r="E12" t="s">
        <v>456</v>
      </c>
      <c r="F12" t="s">
        <v>986</v>
      </c>
      <c r="G12" t="s">
        <v>451</v>
      </c>
      <c r="H12">
        <v>445</v>
      </c>
    </row>
    <row r="13" spans="1:8" x14ac:dyDescent="0.35">
      <c r="A13" s="25">
        <v>68</v>
      </c>
      <c r="B13" s="21">
        <v>0</v>
      </c>
      <c r="C13" s="21">
        <v>1</v>
      </c>
      <c r="D13" s="21">
        <v>1</v>
      </c>
      <c r="E13" t="s">
        <v>458</v>
      </c>
      <c r="F13" t="s">
        <v>459</v>
      </c>
      <c r="G13" t="s">
        <v>451</v>
      </c>
      <c r="H13">
        <v>445</v>
      </c>
    </row>
    <row r="14" spans="1:8" x14ac:dyDescent="0.35">
      <c r="A14" s="25">
        <v>68</v>
      </c>
      <c r="B14" s="21">
        <v>0</v>
      </c>
      <c r="C14" s="21">
        <v>1</v>
      </c>
      <c r="D14" s="21">
        <v>1</v>
      </c>
      <c r="E14" t="s">
        <v>460</v>
      </c>
      <c r="F14" t="s">
        <v>459</v>
      </c>
      <c r="G14" t="s">
        <v>451</v>
      </c>
      <c r="H14">
        <v>445</v>
      </c>
    </row>
    <row r="15" spans="1:8" x14ac:dyDescent="0.35">
      <c r="A15" s="25">
        <v>68</v>
      </c>
      <c r="B15" s="21">
        <v>0</v>
      </c>
      <c r="C15" s="21">
        <v>1</v>
      </c>
      <c r="D15" s="21">
        <v>1</v>
      </c>
      <c r="E15" t="s">
        <v>461</v>
      </c>
      <c r="F15" t="s">
        <v>462</v>
      </c>
      <c r="G15" t="s">
        <v>451</v>
      </c>
      <c r="H15">
        <v>445</v>
      </c>
    </row>
    <row r="16" spans="1:8" x14ac:dyDescent="0.35">
      <c r="A16" s="25">
        <v>68</v>
      </c>
      <c r="B16" s="21">
        <v>0</v>
      </c>
      <c r="C16" s="21">
        <v>1</v>
      </c>
      <c r="D16" s="21">
        <v>1</v>
      </c>
      <c r="E16" t="s">
        <v>463</v>
      </c>
      <c r="F16" t="s">
        <v>465</v>
      </c>
      <c r="G16" t="s">
        <v>451</v>
      </c>
      <c r="H16">
        <v>220</v>
      </c>
    </row>
    <row r="17" spans="1:8" x14ac:dyDescent="0.35">
      <c r="A17" s="25">
        <v>68</v>
      </c>
      <c r="B17" s="21">
        <v>0</v>
      </c>
      <c r="C17" s="21">
        <v>1</v>
      </c>
      <c r="D17" s="21">
        <v>1</v>
      </c>
      <c r="E17" t="s">
        <v>463</v>
      </c>
      <c r="F17" t="s">
        <v>464</v>
      </c>
      <c r="G17" t="s">
        <v>451</v>
      </c>
      <c r="H17">
        <v>200</v>
      </c>
    </row>
    <row r="18" spans="1:8" x14ac:dyDescent="0.35">
      <c r="A18" s="25">
        <v>68</v>
      </c>
      <c r="B18" s="21">
        <v>0</v>
      </c>
      <c r="C18" s="21">
        <v>1</v>
      </c>
      <c r="D18" s="21">
        <v>1</v>
      </c>
      <c r="E18" t="s">
        <v>463</v>
      </c>
      <c r="F18" t="s">
        <v>482</v>
      </c>
      <c r="G18" t="s">
        <v>451</v>
      </c>
      <c r="H18">
        <v>25</v>
      </c>
    </row>
    <row r="19" spans="1:8" x14ac:dyDescent="0.35">
      <c r="A19" s="25">
        <v>68</v>
      </c>
      <c r="B19" s="21">
        <v>0</v>
      </c>
      <c r="C19" s="21">
        <v>1</v>
      </c>
      <c r="D19" s="21">
        <v>1</v>
      </c>
      <c r="E19" t="s">
        <v>466</v>
      </c>
      <c r="F19" t="s">
        <v>459</v>
      </c>
      <c r="G19" t="s">
        <v>451</v>
      </c>
      <c r="H19">
        <v>445</v>
      </c>
    </row>
    <row r="20" spans="1:8" x14ac:dyDescent="0.35">
      <c r="A20" s="25">
        <v>68</v>
      </c>
      <c r="B20" s="21">
        <v>0</v>
      </c>
      <c r="C20" s="21">
        <v>1</v>
      </c>
      <c r="D20" s="21">
        <v>1</v>
      </c>
      <c r="E20" t="s">
        <v>474</v>
      </c>
      <c r="F20" t="s">
        <v>462</v>
      </c>
      <c r="G20" t="s">
        <v>451</v>
      </c>
      <c r="H20">
        <v>1281</v>
      </c>
    </row>
    <row r="21" spans="1:8" x14ac:dyDescent="0.35">
      <c r="A21" s="25">
        <v>68</v>
      </c>
      <c r="B21" s="21">
        <v>0</v>
      </c>
      <c r="C21" s="21">
        <v>1</v>
      </c>
      <c r="D21" s="21">
        <v>1</v>
      </c>
      <c r="E21" t="s">
        <v>677</v>
      </c>
      <c r="F21" t="s">
        <v>1098</v>
      </c>
      <c r="G21" t="s">
        <v>451</v>
      </c>
      <c r="H21">
        <v>800</v>
      </c>
    </row>
    <row r="22" spans="1:8" x14ac:dyDescent="0.35">
      <c r="A22" s="25">
        <v>68</v>
      </c>
      <c r="B22" s="21">
        <v>0</v>
      </c>
      <c r="C22" s="21">
        <v>1</v>
      </c>
      <c r="D22" s="21">
        <v>1</v>
      </c>
      <c r="E22" t="s">
        <v>677</v>
      </c>
      <c r="F22" t="s">
        <v>650</v>
      </c>
      <c r="G22" t="s">
        <v>451</v>
      </c>
      <c r="H22">
        <v>290</v>
      </c>
    </row>
    <row r="23" spans="1:8" x14ac:dyDescent="0.35">
      <c r="A23" s="25">
        <v>68</v>
      </c>
      <c r="B23" s="21">
        <v>0</v>
      </c>
      <c r="C23" s="21">
        <v>1</v>
      </c>
      <c r="D23" s="21">
        <v>1</v>
      </c>
      <c r="E23" t="s">
        <v>677</v>
      </c>
      <c r="F23" t="s">
        <v>784</v>
      </c>
      <c r="G23" t="s">
        <v>451</v>
      </c>
      <c r="H23">
        <f>1281-SUM(H21:H22)</f>
        <v>191</v>
      </c>
    </row>
    <row r="24" spans="1:8" x14ac:dyDescent="0.35">
      <c r="A24" s="25">
        <v>68</v>
      </c>
      <c r="B24" s="21">
        <v>0</v>
      </c>
      <c r="C24" s="21">
        <v>1</v>
      </c>
      <c r="D24" s="21">
        <v>1</v>
      </c>
      <c r="E24" t="s">
        <v>1010</v>
      </c>
      <c r="F24" t="s">
        <v>1017</v>
      </c>
      <c r="G24" t="s">
        <v>451</v>
      </c>
      <c r="H24">
        <v>1200</v>
      </c>
    </row>
    <row r="25" spans="1:8" x14ac:dyDescent="0.35">
      <c r="A25" s="25">
        <v>68</v>
      </c>
      <c r="B25" s="21">
        <v>0</v>
      </c>
      <c r="C25" s="21">
        <v>1</v>
      </c>
      <c r="D25" s="21">
        <v>1</v>
      </c>
      <c r="E25" t="s">
        <v>1010</v>
      </c>
      <c r="F25" t="s">
        <v>1011</v>
      </c>
      <c r="G25" t="s">
        <v>451</v>
      </c>
      <c r="H25">
        <v>81</v>
      </c>
    </row>
    <row r="26" spans="1:8" x14ac:dyDescent="0.35">
      <c r="A26" s="25">
        <v>68</v>
      </c>
      <c r="B26" s="21">
        <v>0</v>
      </c>
      <c r="C26" s="21">
        <v>1</v>
      </c>
      <c r="D26" s="21">
        <v>1</v>
      </c>
      <c r="E26" t="s">
        <v>485</v>
      </c>
      <c r="F26" t="s">
        <v>31</v>
      </c>
      <c r="G26" t="s">
        <v>451</v>
      </c>
      <c r="H26">
        <v>1100</v>
      </c>
    </row>
    <row r="27" spans="1:8" x14ac:dyDescent="0.35">
      <c r="A27" s="25">
        <v>68</v>
      </c>
      <c r="B27" s="21">
        <v>0</v>
      </c>
      <c r="C27" s="21">
        <v>1</v>
      </c>
      <c r="D27" s="21">
        <v>1</v>
      </c>
      <c r="E27" t="s">
        <v>485</v>
      </c>
      <c r="F27" t="s">
        <v>33</v>
      </c>
      <c r="G27" t="s">
        <v>451</v>
      </c>
      <c r="H27">
        <v>181</v>
      </c>
    </row>
    <row r="28" spans="1:8" x14ac:dyDescent="0.35">
      <c r="A28" s="25">
        <v>68</v>
      </c>
      <c r="B28" s="21">
        <v>0</v>
      </c>
      <c r="C28" s="21">
        <v>1</v>
      </c>
      <c r="D28" s="2">
        <v>0</v>
      </c>
      <c r="E28" t="s">
        <v>472</v>
      </c>
      <c r="F28" s="35" t="s">
        <v>406</v>
      </c>
      <c r="G28" t="s">
        <v>469</v>
      </c>
    </row>
    <row r="29" spans="1:8" x14ac:dyDescent="0.35">
      <c r="A29" s="25">
        <v>68</v>
      </c>
      <c r="B29" s="21">
        <v>0</v>
      </c>
      <c r="C29" s="21">
        <v>1</v>
      </c>
      <c r="D29" s="2">
        <v>0</v>
      </c>
      <c r="E29" t="s">
        <v>639</v>
      </c>
      <c r="F29" t="s">
        <v>1099</v>
      </c>
      <c r="G29" t="s">
        <v>469</v>
      </c>
    </row>
    <row r="30" spans="1:8" x14ac:dyDescent="0.35">
      <c r="A30" s="25">
        <v>68</v>
      </c>
      <c r="B30" s="21">
        <v>0</v>
      </c>
      <c r="C30" s="21">
        <v>1</v>
      </c>
      <c r="D30" s="2">
        <v>0</v>
      </c>
      <c r="E30" t="s">
        <v>639</v>
      </c>
      <c r="F30" t="s">
        <v>1100</v>
      </c>
      <c r="G30" t="s">
        <v>469</v>
      </c>
    </row>
    <row r="31" spans="1:8" x14ac:dyDescent="0.35">
      <c r="A31" s="25">
        <v>68</v>
      </c>
      <c r="B31" s="21">
        <v>0</v>
      </c>
      <c r="C31" s="21">
        <v>1</v>
      </c>
      <c r="D31" s="2">
        <v>0</v>
      </c>
      <c r="E31" t="s">
        <v>639</v>
      </c>
      <c r="F31" t="s">
        <v>1101</v>
      </c>
      <c r="G31" t="s">
        <v>469</v>
      </c>
    </row>
    <row r="32" spans="1:8" x14ac:dyDescent="0.35">
      <c r="A32" s="25">
        <v>68</v>
      </c>
      <c r="B32" s="21">
        <v>0</v>
      </c>
      <c r="C32" s="21">
        <v>1</v>
      </c>
      <c r="D32" s="2">
        <v>0</v>
      </c>
      <c r="E32" t="s">
        <v>639</v>
      </c>
      <c r="F32" t="s">
        <v>1102</v>
      </c>
      <c r="G32" t="s">
        <v>469</v>
      </c>
    </row>
    <row r="33" spans="1:7" x14ac:dyDescent="0.35">
      <c r="A33" s="25">
        <v>68</v>
      </c>
      <c r="B33" s="21">
        <v>0</v>
      </c>
      <c r="C33" s="21">
        <v>1</v>
      </c>
      <c r="D33" s="2">
        <v>0</v>
      </c>
      <c r="E33" t="s">
        <v>639</v>
      </c>
      <c r="F33" t="s">
        <v>1103</v>
      </c>
      <c r="G33" t="s">
        <v>469</v>
      </c>
    </row>
    <row r="34" spans="1:7" x14ac:dyDescent="0.35">
      <c r="A34" s="25">
        <v>68</v>
      </c>
      <c r="B34" s="21">
        <v>0</v>
      </c>
      <c r="C34" s="21">
        <v>1</v>
      </c>
      <c r="D34" s="2">
        <v>0</v>
      </c>
      <c r="E34" t="s">
        <v>639</v>
      </c>
      <c r="F34" t="s">
        <v>1104</v>
      </c>
      <c r="G34" t="s">
        <v>469</v>
      </c>
    </row>
    <row r="35" spans="1:7" x14ac:dyDescent="0.35">
      <c r="A35" s="25">
        <v>68</v>
      </c>
      <c r="B35" s="21">
        <v>0</v>
      </c>
      <c r="C35" s="21">
        <v>1</v>
      </c>
      <c r="D35" s="2">
        <v>0</v>
      </c>
      <c r="E35" t="s">
        <v>467</v>
      </c>
      <c r="F35" t="s">
        <v>1105</v>
      </c>
      <c r="G35" t="s">
        <v>469</v>
      </c>
    </row>
    <row r="36" spans="1:7" x14ac:dyDescent="0.35">
      <c r="A36" s="25">
        <v>68</v>
      </c>
      <c r="B36" s="21">
        <v>0</v>
      </c>
      <c r="C36" s="21">
        <v>1</v>
      </c>
      <c r="D36" s="2">
        <v>0</v>
      </c>
      <c r="E36" t="s">
        <v>470</v>
      </c>
      <c r="F36" t="s">
        <v>407</v>
      </c>
      <c r="G36" t="s">
        <v>469</v>
      </c>
    </row>
  </sheetData>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3176C-608C-4EF3-8A0E-A7F9FD4C624F}">
  <dimension ref="A1:H18"/>
  <sheetViews>
    <sheetView workbookViewId="0">
      <selection activeCell="F2" sqref="F2"/>
    </sheetView>
  </sheetViews>
  <sheetFormatPr defaultColWidth="8.81640625" defaultRowHeight="14.5" x14ac:dyDescent="0.35"/>
  <cols>
    <col min="5" max="5" width="20.1796875" bestFit="1" customWidth="1"/>
    <col min="6" max="6" width="25.1796875" bestFit="1" customWidth="1"/>
    <col min="7" max="7" width="10.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69</v>
      </c>
      <c r="B2" s="2">
        <v>0</v>
      </c>
      <c r="C2" s="21">
        <v>1</v>
      </c>
      <c r="D2" s="21">
        <v>1</v>
      </c>
      <c r="E2" t="s">
        <v>449</v>
      </c>
      <c r="F2" t="s">
        <v>480</v>
      </c>
      <c r="G2" t="s">
        <v>451</v>
      </c>
      <c r="H2">
        <v>21</v>
      </c>
    </row>
    <row r="3" spans="1:8" x14ac:dyDescent="0.35">
      <c r="A3" s="25">
        <v>69</v>
      </c>
      <c r="B3" s="21">
        <v>0</v>
      </c>
      <c r="C3" s="21">
        <v>1</v>
      </c>
      <c r="D3" s="21">
        <v>1</v>
      </c>
      <c r="E3" t="s">
        <v>456</v>
      </c>
      <c r="F3" t="s">
        <v>1106</v>
      </c>
      <c r="G3" t="s">
        <v>451</v>
      </c>
      <c r="H3">
        <v>21</v>
      </c>
    </row>
    <row r="4" spans="1:8" x14ac:dyDescent="0.35">
      <c r="A4" s="25">
        <v>69</v>
      </c>
      <c r="B4" s="21">
        <v>0</v>
      </c>
      <c r="C4" s="21">
        <v>1</v>
      </c>
      <c r="D4" s="21">
        <v>1</v>
      </c>
      <c r="E4" t="s">
        <v>458</v>
      </c>
      <c r="F4" t="s">
        <v>459</v>
      </c>
      <c r="G4" t="s">
        <v>451</v>
      </c>
      <c r="H4">
        <v>21</v>
      </c>
    </row>
    <row r="5" spans="1:8" x14ac:dyDescent="0.35">
      <c r="A5" s="25">
        <v>69</v>
      </c>
      <c r="B5" s="21">
        <v>0</v>
      </c>
      <c r="C5" s="21">
        <v>1</v>
      </c>
      <c r="D5" s="21">
        <v>1</v>
      </c>
      <c r="E5" t="s">
        <v>460</v>
      </c>
      <c r="F5" t="s">
        <v>459</v>
      </c>
      <c r="G5" t="s">
        <v>451</v>
      </c>
      <c r="H5">
        <v>21</v>
      </c>
    </row>
    <row r="6" spans="1:8" x14ac:dyDescent="0.35">
      <c r="A6" s="25">
        <v>69</v>
      </c>
      <c r="B6" s="21">
        <v>0</v>
      </c>
      <c r="C6" s="21">
        <v>1</v>
      </c>
      <c r="D6" s="21">
        <v>1</v>
      </c>
      <c r="E6" t="s">
        <v>461</v>
      </c>
      <c r="F6" t="s">
        <v>462</v>
      </c>
      <c r="G6" t="s">
        <v>451</v>
      </c>
      <c r="H6">
        <v>21</v>
      </c>
    </row>
    <row r="7" spans="1:8" x14ac:dyDescent="0.35">
      <c r="A7" s="25">
        <v>69</v>
      </c>
      <c r="B7" s="21">
        <v>0</v>
      </c>
      <c r="C7" s="21">
        <v>1</v>
      </c>
      <c r="D7" s="21">
        <v>1</v>
      </c>
      <c r="E7" t="s">
        <v>463</v>
      </c>
      <c r="F7" t="s">
        <v>482</v>
      </c>
      <c r="G7" t="s">
        <v>451</v>
      </c>
      <c r="H7">
        <v>21</v>
      </c>
    </row>
    <row r="8" spans="1:8" x14ac:dyDescent="0.35">
      <c r="A8" s="25">
        <v>69</v>
      </c>
      <c r="B8" s="21">
        <v>0</v>
      </c>
      <c r="C8" s="21">
        <v>1</v>
      </c>
      <c r="D8" s="21">
        <v>1</v>
      </c>
      <c r="E8" t="s">
        <v>466</v>
      </c>
      <c r="F8" t="s">
        <v>577</v>
      </c>
      <c r="G8" t="s">
        <v>451</v>
      </c>
      <c r="H8">
        <v>21</v>
      </c>
    </row>
    <row r="9" spans="1:8" x14ac:dyDescent="0.35">
      <c r="A9" s="25">
        <v>69</v>
      </c>
      <c r="B9" s="21">
        <v>0</v>
      </c>
      <c r="C9" s="21">
        <v>1</v>
      </c>
      <c r="D9" s="21">
        <v>1</v>
      </c>
      <c r="E9" t="s">
        <v>474</v>
      </c>
      <c r="F9" t="s">
        <v>462</v>
      </c>
      <c r="G9" t="s">
        <v>451</v>
      </c>
      <c r="H9">
        <v>57</v>
      </c>
    </row>
    <row r="10" spans="1:8" x14ac:dyDescent="0.35">
      <c r="A10" s="25">
        <v>69</v>
      </c>
      <c r="B10" s="21">
        <v>0</v>
      </c>
      <c r="C10" s="21">
        <v>1</v>
      </c>
      <c r="D10" s="21">
        <v>1</v>
      </c>
      <c r="E10" t="s">
        <v>677</v>
      </c>
      <c r="F10" t="s">
        <v>577</v>
      </c>
      <c r="G10" t="s">
        <v>451</v>
      </c>
      <c r="H10">
        <v>57</v>
      </c>
    </row>
    <row r="11" spans="1:8" x14ac:dyDescent="0.35">
      <c r="A11" s="25">
        <v>69</v>
      </c>
      <c r="B11" s="21">
        <v>0</v>
      </c>
      <c r="C11" s="21">
        <v>1</v>
      </c>
      <c r="D11" s="21">
        <v>1</v>
      </c>
      <c r="E11" t="s">
        <v>1010</v>
      </c>
      <c r="F11" t="s">
        <v>638</v>
      </c>
      <c r="G11" t="s">
        <v>451</v>
      </c>
      <c r="H11">
        <v>16</v>
      </c>
    </row>
    <row r="12" spans="1:8" x14ac:dyDescent="0.35">
      <c r="A12" s="25">
        <v>69</v>
      </c>
      <c r="B12" s="21">
        <v>0</v>
      </c>
      <c r="C12" s="21">
        <v>1</v>
      </c>
      <c r="D12" s="21">
        <v>1</v>
      </c>
      <c r="E12" t="s">
        <v>1010</v>
      </c>
      <c r="F12" t="s">
        <v>1011</v>
      </c>
      <c r="G12" t="s">
        <v>451</v>
      </c>
      <c r="H12">
        <v>41</v>
      </c>
    </row>
    <row r="13" spans="1:8" x14ac:dyDescent="0.35">
      <c r="A13" s="25">
        <v>69</v>
      </c>
      <c r="B13" s="21">
        <v>0</v>
      </c>
      <c r="C13" s="21">
        <v>1</v>
      </c>
      <c r="D13" s="21">
        <v>1</v>
      </c>
      <c r="E13" t="s">
        <v>485</v>
      </c>
      <c r="F13" t="s">
        <v>31</v>
      </c>
      <c r="G13" t="s">
        <v>451</v>
      </c>
      <c r="H13">
        <v>2</v>
      </c>
    </row>
    <row r="14" spans="1:8" x14ac:dyDescent="0.35">
      <c r="A14" s="25">
        <v>69</v>
      </c>
      <c r="B14" s="21">
        <v>0</v>
      </c>
      <c r="C14" s="21">
        <v>1</v>
      </c>
      <c r="D14" s="21">
        <v>1</v>
      </c>
      <c r="E14" t="s">
        <v>485</v>
      </c>
      <c r="F14" t="s">
        <v>33</v>
      </c>
      <c r="G14" t="s">
        <v>451</v>
      </c>
      <c r="H14">
        <v>55</v>
      </c>
    </row>
    <row r="15" spans="1:8" x14ac:dyDescent="0.35">
      <c r="A15" s="25">
        <v>69</v>
      </c>
      <c r="B15" s="21">
        <v>0</v>
      </c>
      <c r="C15" s="21">
        <v>1</v>
      </c>
      <c r="D15" s="2">
        <v>0</v>
      </c>
      <c r="E15" t="s">
        <v>472</v>
      </c>
      <c r="F15" s="35" t="s">
        <v>412</v>
      </c>
      <c r="G15" t="s">
        <v>469</v>
      </c>
    </row>
    <row r="16" spans="1:8" x14ac:dyDescent="0.35">
      <c r="A16" s="25">
        <v>69</v>
      </c>
      <c r="B16" s="21">
        <v>0</v>
      </c>
      <c r="C16" s="21">
        <v>1</v>
      </c>
      <c r="D16" s="2">
        <v>0</v>
      </c>
      <c r="E16" t="s">
        <v>635</v>
      </c>
      <c r="F16" t="s">
        <v>1107</v>
      </c>
      <c r="G16" t="s">
        <v>469</v>
      </c>
    </row>
    <row r="17" spans="1:7" x14ac:dyDescent="0.35">
      <c r="A17" s="25">
        <v>69</v>
      </c>
      <c r="B17" s="21">
        <v>0</v>
      </c>
      <c r="C17" s="21">
        <v>1</v>
      </c>
      <c r="D17" s="2">
        <v>0</v>
      </c>
      <c r="E17" t="s">
        <v>467</v>
      </c>
      <c r="F17" t="s">
        <v>1108</v>
      </c>
      <c r="G17" t="s">
        <v>469</v>
      </c>
    </row>
    <row r="18" spans="1:7" x14ac:dyDescent="0.35">
      <c r="A18" s="25">
        <v>69</v>
      </c>
      <c r="B18" s="21">
        <v>0</v>
      </c>
      <c r="C18" s="21">
        <v>1</v>
      </c>
      <c r="D18" s="2">
        <v>0</v>
      </c>
      <c r="E18" t="s">
        <v>470</v>
      </c>
      <c r="F18" t="s">
        <v>1109</v>
      </c>
      <c r="G18" t="s">
        <v>469</v>
      </c>
    </row>
  </sheetData>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3A4AF-58F0-4FAD-849C-36DD436D6614}">
  <dimension ref="A1:H33"/>
  <sheetViews>
    <sheetView workbookViewId="0">
      <selection activeCell="F20" sqref="A1:H33"/>
    </sheetView>
  </sheetViews>
  <sheetFormatPr defaultColWidth="8.81640625" defaultRowHeight="14.5" x14ac:dyDescent="0.35"/>
  <cols>
    <col min="5" max="5" width="20.1796875" bestFit="1" customWidth="1"/>
    <col min="6" max="6" width="25.1796875" bestFit="1" customWidth="1"/>
    <col min="7" max="7" width="10.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70</v>
      </c>
      <c r="B2" s="2">
        <v>0</v>
      </c>
      <c r="C2" s="21">
        <v>1</v>
      </c>
      <c r="D2" s="21">
        <v>1</v>
      </c>
      <c r="E2" t="s">
        <v>449</v>
      </c>
      <c r="F2" t="s">
        <v>479</v>
      </c>
      <c r="G2" t="s">
        <v>451</v>
      </c>
      <c r="H2">
        <v>17</v>
      </c>
    </row>
    <row r="3" spans="1:8" x14ac:dyDescent="0.35">
      <c r="A3" s="25">
        <v>70</v>
      </c>
      <c r="B3" s="2">
        <v>0</v>
      </c>
      <c r="C3" s="21">
        <v>1</v>
      </c>
      <c r="D3" s="21">
        <v>1</v>
      </c>
      <c r="E3" t="s">
        <v>449</v>
      </c>
      <c r="F3" t="s">
        <v>450</v>
      </c>
      <c r="G3" t="s">
        <v>451</v>
      </c>
      <c r="H3">
        <v>10</v>
      </c>
    </row>
    <row r="4" spans="1:8" x14ac:dyDescent="0.35">
      <c r="A4" s="25">
        <v>70</v>
      </c>
      <c r="B4" s="2">
        <v>0</v>
      </c>
      <c r="C4" s="21">
        <v>1</v>
      </c>
      <c r="D4" s="21">
        <v>1</v>
      </c>
      <c r="E4" t="s">
        <v>449</v>
      </c>
      <c r="F4" t="s">
        <v>452</v>
      </c>
      <c r="G4" t="s">
        <v>451</v>
      </c>
      <c r="H4">
        <v>12</v>
      </c>
    </row>
    <row r="5" spans="1:8" x14ac:dyDescent="0.35">
      <c r="A5" s="25">
        <v>70</v>
      </c>
      <c r="B5" s="2">
        <v>0</v>
      </c>
      <c r="C5" s="21">
        <v>1</v>
      </c>
      <c r="D5" s="21">
        <v>1</v>
      </c>
      <c r="E5" t="s">
        <v>449</v>
      </c>
      <c r="F5" t="s">
        <v>453</v>
      </c>
      <c r="G5" t="s">
        <v>451</v>
      </c>
      <c r="H5">
        <v>7</v>
      </c>
    </row>
    <row r="6" spans="1:8" x14ac:dyDescent="0.35">
      <c r="A6" s="25">
        <v>70</v>
      </c>
      <c r="B6" s="2">
        <v>0</v>
      </c>
      <c r="C6" s="21">
        <v>1</v>
      </c>
      <c r="D6" s="21">
        <v>1</v>
      </c>
      <c r="E6" t="s">
        <v>449</v>
      </c>
      <c r="F6" t="s">
        <v>454</v>
      </c>
      <c r="G6" t="s">
        <v>451</v>
      </c>
      <c r="H6">
        <v>15</v>
      </c>
    </row>
    <row r="7" spans="1:8" x14ac:dyDescent="0.35">
      <c r="A7" s="25">
        <v>70</v>
      </c>
      <c r="B7" s="2">
        <v>0</v>
      </c>
      <c r="C7" s="21">
        <v>1</v>
      </c>
      <c r="D7" s="21">
        <v>1</v>
      </c>
      <c r="E7" t="s">
        <v>449</v>
      </c>
      <c r="F7" t="s">
        <v>455</v>
      </c>
      <c r="G7" t="s">
        <v>451</v>
      </c>
      <c r="H7">
        <v>8</v>
      </c>
    </row>
    <row r="8" spans="1:8" x14ac:dyDescent="0.35">
      <c r="A8" s="25">
        <v>70</v>
      </c>
      <c r="B8" s="2">
        <v>0</v>
      </c>
      <c r="C8" s="21">
        <v>1</v>
      </c>
      <c r="D8" s="21">
        <v>1</v>
      </c>
      <c r="E8" t="s">
        <v>449</v>
      </c>
      <c r="F8" t="s">
        <v>486</v>
      </c>
      <c r="G8" t="s">
        <v>451</v>
      </c>
      <c r="H8">
        <v>3</v>
      </c>
    </row>
    <row r="9" spans="1:8" x14ac:dyDescent="0.35">
      <c r="A9" s="25">
        <v>70</v>
      </c>
      <c r="B9" s="2">
        <v>0</v>
      </c>
      <c r="C9" s="21">
        <v>1</v>
      </c>
      <c r="D9" s="21">
        <v>1</v>
      </c>
      <c r="E9" t="s">
        <v>449</v>
      </c>
      <c r="F9" t="s">
        <v>571</v>
      </c>
      <c r="G9" t="s">
        <v>451</v>
      </c>
      <c r="H9">
        <v>5</v>
      </c>
    </row>
    <row r="10" spans="1:8" x14ac:dyDescent="0.35">
      <c r="A10" s="25">
        <v>70</v>
      </c>
      <c r="B10" s="2">
        <v>0</v>
      </c>
      <c r="C10" s="21">
        <v>1</v>
      </c>
      <c r="D10" s="21">
        <v>1</v>
      </c>
      <c r="E10" t="s">
        <v>449</v>
      </c>
      <c r="F10" t="s">
        <v>656</v>
      </c>
      <c r="G10" t="s">
        <v>451</v>
      </c>
      <c r="H10">
        <f>81-SUM(H2:H9)</f>
        <v>4</v>
      </c>
    </row>
    <row r="11" spans="1:8" x14ac:dyDescent="0.35">
      <c r="A11" s="25">
        <v>70</v>
      </c>
      <c r="B11" s="21">
        <v>0</v>
      </c>
      <c r="C11" s="21">
        <v>1</v>
      </c>
      <c r="D11" s="21">
        <v>1</v>
      </c>
      <c r="E11" t="s">
        <v>456</v>
      </c>
      <c r="F11" t="s">
        <v>664</v>
      </c>
      <c r="G11" t="s">
        <v>451</v>
      </c>
      <c r="H11">
        <v>81</v>
      </c>
    </row>
    <row r="12" spans="1:8" x14ac:dyDescent="0.35">
      <c r="A12" s="25">
        <v>70</v>
      </c>
      <c r="B12" s="21">
        <v>0</v>
      </c>
      <c r="C12" s="21">
        <v>1</v>
      </c>
      <c r="D12" s="21">
        <v>1</v>
      </c>
      <c r="E12" t="s">
        <v>458</v>
      </c>
      <c r="F12" t="s">
        <v>1050</v>
      </c>
      <c r="G12" t="s">
        <v>451</v>
      </c>
      <c r="H12">
        <v>40</v>
      </c>
    </row>
    <row r="13" spans="1:8" x14ac:dyDescent="0.35">
      <c r="A13" s="25">
        <v>70</v>
      </c>
      <c r="B13" s="21">
        <v>0</v>
      </c>
      <c r="C13" s="21">
        <v>1</v>
      </c>
      <c r="D13" s="21">
        <v>1</v>
      </c>
      <c r="E13" t="s">
        <v>458</v>
      </c>
      <c r="F13" t="s">
        <v>585</v>
      </c>
      <c r="G13" t="s">
        <v>451</v>
      </c>
      <c r="H13">
        <v>5</v>
      </c>
    </row>
    <row r="14" spans="1:8" x14ac:dyDescent="0.35">
      <c r="A14" s="25">
        <v>70</v>
      </c>
      <c r="B14" s="21">
        <v>0</v>
      </c>
      <c r="C14" s="21">
        <v>1</v>
      </c>
      <c r="D14" s="21">
        <v>1</v>
      </c>
      <c r="E14" t="s">
        <v>458</v>
      </c>
      <c r="F14" t="s">
        <v>584</v>
      </c>
      <c r="G14" t="s">
        <v>451</v>
      </c>
      <c r="H14">
        <v>7</v>
      </c>
    </row>
    <row r="15" spans="1:8" x14ac:dyDescent="0.35">
      <c r="A15" s="25">
        <v>70</v>
      </c>
      <c r="B15" s="21">
        <v>0</v>
      </c>
      <c r="C15" s="21">
        <v>1</v>
      </c>
      <c r="D15" s="21">
        <v>1</v>
      </c>
      <c r="E15" t="s">
        <v>458</v>
      </c>
      <c r="F15" t="s">
        <v>950</v>
      </c>
      <c r="G15" t="s">
        <v>451</v>
      </c>
      <c r="H15">
        <v>1</v>
      </c>
    </row>
    <row r="16" spans="1:8" x14ac:dyDescent="0.35">
      <c r="A16" s="25">
        <v>70</v>
      </c>
      <c r="B16" s="21">
        <v>0</v>
      </c>
      <c r="C16" s="21">
        <v>1</v>
      </c>
      <c r="D16" s="21">
        <v>1</v>
      </c>
      <c r="E16" t="s">
        <v>458</v>
      </c>
      <c r="F16" t="s">
        <v>638</v>
      </c>
      <c r="G16" t="s">
        <v>451</v>
      </c>
      <c r="H16">
        <v>20</v>
      </c>
    </row>
    <row r="17" spans="1:8" x14ac:dyDescent="0.35">
      <c r="A17" s="25">
        <v>70</v>
      </c>
      <c r="B17" s="21">
        <v>0</v>
      </c>
      <c r="C17" s="21">
        <v>1</v>
      </c>
      <c r="D17" s="21">
        <v>1</v>
      </c>
      <c r="E17" t="s">
        <v>458</v>
      </c>
      <c r="F17" t="s">
        <v>587</v>
      </c>
      <c r="G17" t="s">
        <v>451</v>
      </c>
      <c r="H17">
        <v>8</v>
      </c>
    </row>
    <row r="18" spans="1:8" x14ac:dyDescent="0.35">
      <c r="A18" s="25">
        <v>70</v>
      </c>
      <c r="B18" s="21">
        <v>0</v>
      </c>
      <c r="C18" s="21">
        <v>1</v>
      </c>
      <c r="D18" s="21">
        <v>1</v>
      </c>
      <c r="E18" t="s">
        <v>460</v>
      </c>
      <c r="F18" t="s">
        <v>580</v>
      </c>
      <c r="G18" t="s">
        <v>451</v>
      </c>
      <c r="H18">
        <v>34</v>
      </c>
    </row>
    <row r="19" spans="1:8" x14ac:dyDescent="0.35">
      <c r="A19" s="25">
        <v>70</v>
      </c>
      <c r="B19" s="21">
        <v>0</v>
      </c>
      <c r="C19" s="21">
        <v>1</v>
      </c>
      <c r="D19" s="21">
        <v>1</v>
      </c>
      <c r="E19" t="s">
        <v>460</v>
      </c>
      <c r="F19" t="s">
        <v>581</v>
      </c>
      <c r="G19" t="s">
        <v>451</v>
      </c>
      <c r="H19">
        <v>41</v>
      </c>
    </row>
    <row r="20" spans="1:8" x14ac:dyDescent="0.35">
      <c r="A20" s="25">
        <v>70</v>
      </c>
      <c r="B20" s="21">
        <v>0</v>
      </c>
      <c r="C20" s="21">
        <v>1</v>
      </c>
      <c r="D20" s="21">
        <v>1</v>
      </c>
      <c r="E20" t="s">
        <v>460</v>
      </c>
      <c r="F20" t="s">
        <v>482</v>
      </c>
      <c r="G20" t="s">
        <v>451</v>
      </c>
      <c r="H20">
        <v>6</v>
      </c>
    </row>
    <row r="21" spans="1:8" x14ac:dyDescent="0.35">
      <c r="A21" s="25">
        <v>70</v>
      </c>
      <c r="B21" s="21">
        <v>0</v>
      </c>
      <c r="C21" s="21">
        <v>1</v>
      </c>
      <c r="D21" s="21">
        <v>1</v>
      </c>
      <c r="E21" t="s">
        <v>461</v>
      </c>
      <c r="F21" t="s">
        <v>462</v>
      </c>
      <c r="G21" t="s">
        <v>451</v>
      </c>
      <c r="H21">
        <v>81</v>
      </c>
    </row>
    <row r="22" spans="1:8" x14ac:dyDescent="0.35">
      <c r="A22" s="25">
        <v>70</v>
      </c>
      <c r="B22" s="21">
        <v>0</v>
      </c>
      <c r="C22" s="21">
        <v>1</v>
      </c>
      <c r="D22" s="21">
        <v>1</v>
      </c>
      <c r="E22" t="s">
        <v>463</v>
      </c>
      <c r="F22" t="s">
        <v>465</v>
      </c>
      <c r="G22" t="s">
        <v>451</v>
      </c>
      <c r="H22">
        <v>42</v>
      </c>
    </row>
    <row r="23" spans="1:8" x14ac:dyDescent="0.35">
      <c r="A23" s="25">
        <v>70</v>
      </c>
      <c r="B23" s="21">
        <v>0</v>
      </c>
      <c r="C23" s="21">
        <v>1</v>
      </c>
      <c r="D23" s="21">
        <v>1</v>
      </c>
      <c r="E23" t="s">
        <v>463</v>
      </c>
      <c r="F23" t="s">
        <v>464</v>
      </c>
      <c r="G23" t="s">
        <v>451</v>
      </c>
      <c r="H23">
        <v>39</v>
      </c>
    </row>
    <row r="24" spans="1:8" x14ac:dyDescent="0.35">
      <c r="A24" s="25">
        <v>70</v>
      </c>
      <c r="B24" s="21">
        <v>0</v>
      </c>
      <c r="C24" s="21">
        <v>1</v>
      </c>
      <c r="D24" s="21">
        <v>1</v>
      </c>
      <c r="E24" t="s">
        <v>466</v>
      </c>
      <c r="F24" t="s">
        <v>665</v>
      </c>
      <c r="G24" t="s">
        <v>451</v>
      </c>
      <c r="H24">
        <v>81</v>
      </c>
    </row>
    <row r="25" spans="1:8" x14ac:dyDescent="0.35">
      <c r="A25" s="25">
        <v>70</v>
      </c>
      <c r="B25" s="21">
        <v>0</v>
      </c>
      <c r="C25" s="21">
        <v>1</v>
      </c>
      <c r="D25" s="21">
        <v>1</v>
      </c>
      <c r="E25" t="s">
        <v>474</v>
      </c>
      <c r="F25" t="s">
        <v>462</v>
      </c>
      <c r="G25" t="s">
        <v>451</v>
      </c>
      <c r="H25">
        <v>264</v>
      </c>
    </row>
    <row r="26" spans="1:8" x14ac:dyDescent="0.35">
      <c r="A26" s="25">
        <v>70</v>
      </c>
      <c r="B26" s="21">
        <v>0</v>
      </c>
      <c r="C26" s="21">
        <v>1</v>
      </c>
      <c r="D26" s="21">
        <v>1</v>
      </c>
      <c r="E26" t="s">
        <v>677</v>
      </c>
      <c r="F26" t="s">
        <v>665</v>
      </c>
      <c r="G26" t="s">
        <v>451</v>
      </c>
      <c r="H26">
        <v>264</v>
      </c>
    </row>
    <row r="27" spans="1:8" x14ac:dyDescent="0.35">
      <c r="A27" s="25">
        <v>70</v>
      </c>
      <c r="B27" s="21">
        <v>0</v>
      </c>
      <c r="C27" s="21">
        <v>1</v>
      </c>
      <c r="D27" s="21">
        <v>1</v>
      </c>
      <c r="E27" t="s">
        <v>1010</v>
      </c>
      <c r="F27" t="s">
        <v>1017</v>
      </c>
      <c r="G27" t="s">
        <v>451</v>
      </c>
      <c r="H27">
        <v>264</v>
      </c>
    </row>
    <row r="28" spans="1:8" x14ac:dyDescent="0.35">
      <c r="A28" s="25">
        <v>70</v>
      </c>
      <c r="B28" s="21">
        <v>0</v>
      </c>
      <c r="C28" s="21">
        <v>1</v>
      </c>
      <c r="D28" s="21">
        <v>1</v>
      </c>
      <c r="E28" t="s">
        <v>485</v>
      </c>
      <c r="F28" t="s">
        <v>31</v>
      </c>
      <c r="G28" t="s">
        <v>451</v>
      </c>
      <c r="H28">
        <v>234</v>
      </c>
    </row>
    <row r="29" spans="1:8" x14ac:dyDescent="0.35">
      <c r="A29" s="25">
        <v>70</v>
      </c>
      <c r="B29" s="21">
        <v>0</v>
      </c>
      <c r="C29" s="21">
        <v>1</v>
      </c>
      <c r="D29" s="21">
        <v>1</v>
      </c>
      <c r="E29" t="s">
        <v>485</v>
      </c>
      <c r="F29" t="s">
        <v>33</v>
      </c>
      <c r="G29" t="s">
        <v>451</v>
      </c>
      <c r="H29">
        <v>30</v>
      </c>
    </row>
    <row r="30" spans="1:8" x14ac:dyDescent="0.35">
      <c r="A30" s="25">
        <v>70</v>
      </c>
      <c r="B30" s="21">
        <v>0</v>
      </c>
      <c r="C30" s="21">
        <v>1</v>
      </c>
      <c r="D30" s="2">
        <v>0</v>
      </c>
      <c r="E30" t="s">
        <v>472</v>
      </c>
      <c r="F30" s="35" t="s">
        <v>418</v>
      </c>
      <c r="G30" t="s">
        <v>469</v>
      </c>
    </row>
    <row r="31" spans="1:8" x14ac:dyDescent="0.35">
      <c r="A31" s="25">
        <v>70</v>
      </c>
      <c r="B31" s="21">
        <v>0</v>
      </c>
      <c r="C31" s="21">
        <v>1</v>
      </c>
      <c r="D31" s="2">
        <v>0</v>
      </c>
      <c r="E31" t="s">
        <v>639</v>
      </c>
      <c r="F31" t="s">
        <v>1110</v>
      </c>
      <c r="G31" t="s">
        <v>469</v>
      </c>
    </row>
    <row r="32" spans="1:8" x14ac:dyDescent="0.35">
      <c r="A32" s="25">
        <v>70</v>
      </c>
      <c r="B32" s="21">
        <v>0</v>
      </c>
      <c r="C32" s="21">
        <v>1</v>
      </c>
      <c r="D32" s="2">
        <v>0</v>
      </c>
      <c r="E32" t="s">
        <v>467</v>
      </c>
      <c r="F32" t="s">
        <v>1111</v>
      </c>
      <c r="G32" t="s">
        <v>469</v>
      </c>
    </row>
    <row r="33" spans="1:7" x14ac:dyDescent="0.35">
      <c r="A33" s="25">
        <v>70</v>
      </c>
      <c r="B33" s="21">
        <v>0</v>
      </c>
      <c r="C33" s="21">
        <v>1</v>
      </c>
      <c r="D33" s="2">
        <v>0</v>
      </c>
      <c r="E33" t="s">
        <v>470</v>
      </c>
      <c r="F33" t="s">
        <v>1112</v>
      </c>
      <c r="G33" t="s">
        <v>469</v>
      </c>
    </row>
  </sheetData>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07C5C-B3B3-43FB-8C37-287FA05233F2}">
  <dimension ref="A1:H29"/>
  <sheetViews>
    <sheetView workbookViewId="0">
      <selection activeCell="A2" sqref="A2:XFD5"/>
    </sheetView>
  </sheetViews>
  <sheetFormatPr defaultColWidth="8.81640625" defaultRowHeight="14.5" x14ac:dyDescent="0.35"/>
  <cols>
    <col min="5" max="5" width="20.1796875" bestFit="1" customWidth="1"/>
    <col min="6" max="6" width="25.1796875" bestFit="1" customWidth="1"/>
    <col min="7" max="7" width="10.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71</v>
      </c>
      <c r="B2" s="2">
        <v>0</v>
      </c>
      <c r="C2" s="21">
        <v>1</v>
      </c>
      <c r="D2" s="21">
        <v>1</v>
      </c>
      <c r="E2" t="s">
        <v>449</v>
      </c>
      <c r="F2" t="s">
        <v>450</v>
      </c>
      <c r="G2" t="s">
        <v>451</v>
      </c>
      <c r="H2">
        <v>14</v>
      </c>
    </row>
    <row r="3" spans="1:8" x14ac:dyDescent="0.35">
      <c r="A3" s="25">
        <v>71</v>
      </c>
      <c r="B3" s="2">
        <v>0</v>
      </c>
      <c r="C3" s="21">
        <v>1</v>
      </c>
      <c r="D3" s="21">
        <v>1</v>
      </c>
      <c r="E3" t="s">
        <v>449</v>
      </c>
      <c r="F3" t="s">
        <v>452</v>
      </c>
      <c r="G3" t="s">
        <v>451</v>
      </c>
      <c r="H3">
        <v>15</v>
      </c>
    </row>
    <row r="4" spans="1:8" x14ac:dyDescent="0.35">
      <c r="A4" s="25">
        <v>71</v>
      </c>
      <c r="B4" s="2">
        <v>0</v>
      </c>
      <c r="C4" s="21">
        <v>1</v>
      </c>
      <c r="D4" s="21">
        <v>1</v>
      </c>
      <c r="E4" t="s">
        <v>449</v>
      </c>
      <c r="F4" t="s">
        <v>453</v>
      </c>
      <c r="G4" t="s">
        <v>451</v>
      </c>
      <c r="H4">
        <v>13</v>
      </c>
    </row>
    <row r="5" spans="1:8" x14ac:dyDescent="0.35">
      <c r="A5" s="25">
        <v>71</v>
      </c>
      <c r="B5" s="2">
        <v>0</v>
      </c>
      <c r="C5" s="21">
        <v>1</v>
      </c>
      <c r="D5" s="21">
        <v>1</v>
      </c>
      <c r="E5" t="s">
        <v>449</v>
      </c>
      <c r="F5" t="s">
        <v>454</v>
      </c>
      <c r="G5" t="s">
        <v>451</v>
      </c>
      <c r="H5">
        <v>2</v>
      </c>
    </row>
    <row r="6" spans="1:8" x14ac:dyDescent="0.35">
      <c r="A6" s="25">
        <v>71</v>
      </c>
      <c r="B6" s="21">
        <v>0</v>
      </c>
      <c r="C6" s="21">
        <v>1</v>
      </c>
      <c r="D6" s="21">
        <v>1</v>
      </c>
      <c r="E6" t="s">
        <v>456</v>
      </c>
      <c r="F6" t="s">
        <v>459</v>
      </c>
      <c r="G6" t="s">
        <v>451</v>
      </c>
      <c r="H6">
        <v>17</v>
      </c>
    </row>
    <row r="7" spans="1:8" x14ac:dyDescent="0.35">
      <c r="A7" s="25">
        <v>71</v>
      </c>
      <c r="B7" s="21">
        <v>0</v>
      </c>
      <c r="C7" s="21">
        <v>1</v>
      </c>
      <c r="D7" s="21">
        <v>1</v>
      </c>
      <c r="E7" t="s">
        <v>456</v>
      </c>
      <c r="F7" t="s">
        <v>457</v>
      </c>
      <c r="G7" t="s">
        <v>451</v>
      </c>
      <c r="H7">
        <v>11</v>
      </c>
    </row>
    <row r="8" spans="1:8" x14ac:dyDescent="0.35">
      <c r="A8" s="25">
        <v>71</v>
      </c>
      <c r="B8" s="21">
        <v>0</v>
      </c>
      <c r="C8" s="21">
        <v>1</v>
      </c>
      <c r="D8" s="21">
        <v>1</v>
      </c>
      <c r="E8" t="s">
        <v>456</v>
      </c>
      <c r="F8" t="s">
        <v>481</v>
      </c>
      <c r="G8" t="s">
        <v>451</v>
      </c>
      <c r="H8">
        <v>5</v>
      </c>
    </row>
    <row r="9" spans="1:8" x14ac:dyDescent="0.35">
      <c r="A9" s="25">
        <v>71</v>
      </c>
      <c r="B9" s="21">
        <v>0</v>
      </c>
      <c r="C9" s="21">
        <v>1</v>
      </c>
      <c r="D9" s="21">
        <v>1</v>
      </c>
      <c r="E9" t="s">
        <v>456</v>
      </c>
      <c r="F9" t="s">
        <v>614</v>
      </c>
      <c r="G9" t="s">
        <v>451</v>
      </c>
      <c r="H9">
        <v>2</v>
      </c>
    </row>
    <row r="10" spans="1:8" x14ac:dyDescent="0.35">
      <c r="A10" s="25">
        <v>71</v>
      </c>
      <c r="B10" s="21">
        <v>0</v>
      </c>
      <c r="C10" s="21">
        <v>1</v>
      </c>
      <c r="D10" s="21">
        <v>1</v>
      </c>
      <c r="E10" t="s">
        <v>456</v>
      </c>
      <c r="F10" t="s">
        <v>1113</v>
      </c>
      <c r="G10" t="s">
        <v>451</v>
      </c>
      <c r="H10">
        <v>2</v>
      </c>
    </row>
    <row r="11" spans="1:8" x14ac:dyDescent="0.35">
      <c r="A11" s="25">
        <v>71</v>
      </c>
      <c r="B11" s="21">
        <v>0</v>
      </c>
      <c r="C11" s="21">
        <v>1</v>
      </c>
      <c r="D11" s="21">
        <v>1</v>
      </c>
      <c r="E11" t="s">
        <v>456</v>
      </c>
      <c r="F11" t="s">
        <v>1114</v>
      </c>
      <c r="G11" t="s">
        <v>451</v>
      </c>
      <c r="H11">
        <v>2</v>
      </c>
    </row>
    <row r="12" spans="1:8" x14ac:dyDescent="0.35">
      <c r="A12" s="25">
        <v>71</v>
      </c>
      <c r="B12" s="21">
        <v>0</v>
      </c>
      <c r="C12" s="21">
        <v>1</v>
      </c>
      <c r="D12" s="21">
        <v>1</v>
      </c>
      <c r="E12" t="s">
        <v>456</v>
      </c>
      <c r="F12" t="s">
        <v>560</v>
      </c>
      <c r="G12" t="s">
        <v>451</v>
      </c>
      <c r="H12">
        <v>1</v>
      </c>
    </row>
    <row r="13" spans="1:8" x14ac:dyDescent="0.35">
      <c r="A13" s="25">
        <v>71</v>
      </c>
      <c r="B13" s="21">
        <v>0</v>
      </c>
      <c r="C13" s="21">
        <v>1</v>
      </c>
      <c r="D13" s="21">
        <v>1</v>
      </c>
      <c r="E13" t="s">
        <v>456</v>
      </c>
      <c r="F13" t="s">
        <v>1115</v>
      </c>
      <c r="G13" t="s">
        <v>451</v>
      </c>
      <c r="H13">
        <v>1</v>
      </c>
    </row>
    <row r="14" spans="1:8" x14ac:dyDescent="0.35">
      <c r="A14" s="25">
        <v>71</v>
      </c>
      <c r="B14" s="21">
        <v>0</v>
      </c>
      <c r="C14" s="21">
        <v>1</v>
      </c>
      <c r="D14" s="21">
        <v>1</v>
      </c>
      <c r="E14" t="s">
        <v>456</v>
      </c>
      <c r="F14" t="s">
        <v>1116</v>
      </c>
      <c r="G14" t="s">
        <v>451</v>
      </c>
      <c r="H14">
        <v>1</v>
      </c>
    </row>
    <row r="15" spans="1:8" x14ac:dyDescent="0.35">
      <c r="A15" s="25">
        <v>71</v>
      </c>
      <c r="B15" s="21">
        <v>0</v>
      </c>
      <c r="C15" s="21">
        <v>1</v>
      </c>
      <c r="D15" s="21">
        <v>1</v>
      </c>
      <c r="E15" t="s">
        <v>456</v>
      </c>
      <c r="F15" t="s">
        <v>1117</v>
      </c>
      <c r="G15" t="s">
        <v>451</v>
      </c>
      <c r="H15">
        <v>1</v>
      </c>
    </row>
    <row r="16" spans="1:8" x14ac:dyDescent="0.35">
      <c r="A16" s="25">
        <v>71</v>
      </c>
      <c r="B16" s="21">
        <v>0</v>
      </c>
      <c r="C16" s="21">
        <v>1</v>
      </c>
      <c r="D16" s="21">
        <v>1</v>
      </c>
      <c r="E16" t="s">
        <v>456</v>
      </c>
      <c r="F16" t="s">
        <v>487</v>
      </c>
      <c r="G16" t="s">
        <v>451</v>
      </c>
      <c r="H16">
        <v>1</v>
      </c>
    </row>
    <row r="17" spans="1:8" x14ac:dyDescent="0.35">
      <c r="A17" s="25">
        <v>71</v>
      </c>
      <c r="B17" s="21">
        <v>0</v>
      </c>
      <c r="C17" s="21">
        <v>1</v>
      </c>
      <c r="D17" s="21">
        <v>1</v>
      </c>
      <c r="E17" t="s">
        <v>458</v>
      </c>
      <c r="F17" t="s">
        <v>459</v>
      </c>
      <c r="G17" t="s">
        <v>451</v>
      </c>
      <c r="H17">
        <v>44</v>
      </c>
    </row>
    <row r="18" spans="1:8" x14ac:dyDescent="0.35">
      <c r="A18" s="25">
        <v>71</v>
      </c>
      <c r="B18" s="21">
        <v>0</v>
      </c>
      <c r="C18" s="21">
        <v>1</v>
      </c>
      <c r="D18" s="21">
        <v>1</v>
      </c>
      <c r="E18" t="s">
        <v>460</v>
      </c>
      <c r="F18" t="s">
        <v>580</v>
      </c>
      <c r="G18" t="s">
        <v>451</v>
      </c>
      <c r="H18">
        <v>6</v>
      </c>
    </row>
    <row r="19" spans="1:8" x14ac:dyDescent="0.35">
      <c r="A19" s="25">
        <v>71</v>
      </c>
      <c r="B19" s="21">
        <v>0</v>
      </c>
      <c r="C19" s="21">
        <v>1</v>
      </c>
      <c r="D19" s="21">
        <v>1</v>
      </c>
      <c r="E19" t="s">
        <v>460</v>
      </c>
      <c r="F19" t="s">
        <v>581</v>
      </c>
      <c r="G19" t="s">
        <v>451</v>
      </c>
      <c r="H19">
        <v>37</v>
      </c>
    </row>
    <row r="20" spans="1:8" x14ac:dyDescent="0.35">
      <c r="A20" s="25">
        <v>71</v>
      </c>
      <c r="B20" s="21">
        <v>0</v>
      </c>
      <c r="C20" s="21">
        <v>1</v>
      </c>
      <c r="D20" s="21">
        <v>1</v>
      </c>
      <c r="E20" t="s">
        <v>460</v>
      </c>
      <c r="F20" t="s">
        <v>482</v>
      </c>
      <c r="G20" t="s">
        <v>451</v>
      </c>
      <c r="H20">
        <v>1</v>
      </c>
    </row>
    <row r="21" spans="1:8" x14ac:dyDescent="0.35">
      <c r="A21" s="25">
        <v>71</v>
      </c>
      <c r="B21" s="21">
        <v>0</v>
      </c>
      <c r="C21" s="21">
        <v>1</v>
      </c>
      <c r="D21" s="21">
        <v>1</v>
      </c>
      <c r="E21" t="s">
        <v>461</v>
      </c>
      <c r="F21" t="s">
        <v>462</v>
      </c>
      <c r="G21" t="s">
        <v>451</v>
      </c>
      <c r="H21">
        <v>44</v>
      </c>
    </row>
    <row r="22" spans="1:8" x14ac:dyDescent="0.35">
      <c r="A22" s="25">
        <v>71</v>
      </c>
      <c r="B22" s="21">
        <v>0</v>
      </c>
      <c r="C22" s="21">
        <v>1</v>
      </c>
      <c r="D22" s="21">
        <v>1</v>
      </c>
      <c r="E22" t="s">
        <v>463</v>
      </c>
      <c r="F22" t="s">
        <v>465</v>
      </c>
      <c r="G22" t="s">
        <v>451</v>
      </c>
      <c r="H22">
        <v>22</v>
      </c>
    </row>
    <row r="23" spans="1:8" x14ac:dyDescent="0.35">
      <c r="A23" s="25">
        <v>71</v>
      </c>
      <c r="B23" s="21">
        <v>0</v>
      </c>
      <c r="C23" s="21">
        <v>1</v>
      </c>
      <c r="D23" s="21">
        <v>1</v>
      </c>
      <c r="E23" t="s">
        <v>463</v>
      </c>
      <c r="F23" t="s">
        <v>464</v>
      </c>
      <c r="G23" t="s">
        <v>451</v>
      </c>
      <c r="H23">
        <v>22</v>
      </c>
    </row>
    <row r="24" spans="1:8" x14ac:dyDescent="0.35">
      <c r="A24" s="25">
        <v>71</v>
      </c>
      <c r="B24" s="21">
        <v>0</v>
      </c>
      <c r="C24" s="21">
        <v>1</v>
      </c>
      <c r="D24" s="21">
        <v>1</v>
      </c>
      <c r="E24" t="s">
        <v>474</v>
      </c>
      <c r="F24" t="s">
        <v>462</v>
      </c>
      <c r="G24" t="s">
        <v>451</v>
      </c>
      <c r="H24">
        <v>57</v>
      </c>
    </row>
    <row r="25" spans="1:8" x14ac:dyDescent="0.35">
      <c r="A25" s="25">
        <v>71</v>
      </c>
      <c r="B25" s="21">
        <v>0</v>
      </c>
      <c r="C25" s="21">
        <v>1</v>
      </c>
      <c r="D25" s="21">
        <v>1</v>
      </c>
      <c r="E25" t="s">
        <v>677</v>
      </c>
      <c r="F25" t="s">
        <v>1118</v>
      </c>
      <c r="G25" t="s">
        <v>451</v>
      </c>
      <c r="H25">
        <v>57</v>
      </c>
    </row>
    <row r="26" spans="1:8" x14ac:dyDescent="0.35">
      <c r="A26" s="25">
        <v>71</v>
      </c>
      <c r="B26" s="21">
        <v>0</v>
      </c>
      <c r="C26" s="21">
        <v>1</v>
      </c>
      <c r="D26" s="21">
        <v>1</v>
      </c>
      <c r="E26" t="s">
        <v>1010</v>
      </c>
      <c r="F26" t="s">
        <v>1119</v>
      </c>
      <c r="G26" t="s">
        <v>451</v>
      </c>
      <c r="H26">
        <v>57</v>
      </c>
    </row>
    <row r="27" spans="1:8" x14ac:dyDescent="0.35">
      <c r="A27" s="25">
        <v>71</v>
      </c>
      <c r="B27" s="21">
        <v>0</v>
      </c>
      <c r="C27" s="21">
        <v>1</v>
      </c>
      <c r="D27" s="2">
        <v>0</v>
      </c>
      <c r="E27" t="s">
        <v>472</v>
      </c>
      <c r="F27" s="35" t="s">
        <v>424</v>
      </c>
      <c r="G27" t="s">
        <v>469</v>
      </c>
    </row>
    <row r="28" spans="1:8" x14ac:dyDescent="0.35">
      <c r="A28" s="25">
        <v>71</v>
      </c>
      <c r="B28" s="21">
        <v>0</v>
      </c>
      <c r="C28" s="21">
        <v>1</v>
      </c>
      <c r="D28" s="2">
        <v>0</v>
      </c>
      <c r="E28" t="s">
        <v>467</v>
      </c>
      <c r="F28" t="s">
        <v>1120</v>
      </c>
      <c r="G28" t="s">
        <v>469</v>
      </c>
    </row>
    <row r="29" spans="1:8" x14ac:dyDescent="0.35">
      <c r="A29" s="25">
        <v>71</v>
      </c>
      <c r="B29" s="21">
        <v>0</v>
      </c>
      <c r="C29" s="21">
        <v>1</v>
      </c>
      <c r="D29" s="2">
        <v>0</v>
      </c>
      <c r="E29" t="s">
        <v>470</v>
      </c>
      <c r="F29" t="s">
        <v>1121</v>
      </c>
      <c r="G29" t="s">
        <v>469</v>
      </c>
    </row>
  </sheetData>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1180B-AE7A-4052-9F7C-66D3F3DB567B}">
  <dimension ref="A1:H18"/>
  <sheetViews>
    <sheetView workbookViewId="0">
      <selection activeCell="J18" sqref="J18"/>
    </sheetView>
  </sheetViews>
  <sheetFormatPr defaultColWidth="8.81640625" defaultRowHeight="14.5" x14ac:dyDescent="0.35"/>
  <cols>
    <col min="5" max="5" width="20.1796875" bestFit="1" customWidth="1"/>
    <col min="6" max="6" width="25.1796875" bestFit="1" customWidth="1"/>
    <col min="7" max="7" width="10.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72</v>
      </c>
      <c r="B2" s="2">
        <v>0</v>
      </c>
      <c r="C2" s="21">
        <v>1</v>
      </c>
      <c r="D2" s="21">
        <v>1</v>
      </c>
      <c r="E2" t="s">
        <v>449</v>
      </c>
      <c r="F2" t="s">
        <v>452</v>
      </c>
      <c r="G2" t="s">
        <v>451</v>
      </c>
      <c r="H2">
        <v>4</v>
      </c>
    </row>
    <row r="3" spans="1:8" x14ac:dyDescent="0.35">
      <c r="A3" s="25">
        <v>72</v>
      </c>
      <c r="B3" s="2">
        <v>0</v>
      </c>
      <c r="C3" s="21">
        <v>1</v>
      </c>
      <c r="D3" s="21">
        <v>1</v>
      </c>
      <c r="E3" t="s">
        <v>449</v>
      </c>
      <c r="F3" t="s">
        <v>453</v>
      </c>
      <c r="G3" t="s">
        <v>451</v>
      </c>
      <c r="H3">
        <v>7</v>
      </c>
    </row>
    <row r="4" spans="1:8" x14ac:dyDescent="0.35">
      <c r="A4" s="25">
        <v>72</v>
      </c>
      <c r="B4" s="2">
        <v>0</v>
      </c>
      <c r="C4" s="21">
        <v>1</v>
      </c>
      <c r="D4" s="21">
        <v>1</v>
      </c>
      <c r="E4" t="s">
        <v>449</v>
      </c>
      <c r="F4" t="s">
        <v>454</v>
      </c>
      <c r="G4" t="s">
        <v>451</v>
      </c>
      <c r="H4">
        <v>2</v>
      </c>
    </row>
    <row r="5" spans="1:8" x14ac:dyDescent="0.35">
      <c r="A5" s="25">
        <v>72</v>
      </c>
      <c r="B5" s="2">
        <v>0</v>
      </c>
      <c r="C5" s="21">
        <v>1</v>
      </c>
      <c r="D5" s="21">
        <v>1</v>
      </c>
      <c r="E5" t="s">
        <v>449</v>
      </c>
      <c r="F5" t="s">
        <v>455</v>
      </c>
      <c r="G5" t="s">
        <v>451</v>
      </c>
      <c r="H5">
        <v>2</v>
      </c>
    </row>
    <row r="6" spans="1:8" x14ac:dyDescent="0.35">
      <c r="A6" s="25">
        <v>72</v>
      </c>
      <c r="B6" s="21">
        <v>0</v>
      </c>
      <c r="C6" s="21">
        <v>1</v>
      </c>
      <c r="D6" s="21">
        <v>1</v>
      </c>
      <c r="E6" t="s">
        <v>456</v>
      </c>
      <c r="F6" t="s">
        <v>457</v>
      </c>
      <c r="G6" t="s">
        <v>451</v>
      </c>
      <c r="H6">
        <v>13</v>
      </c>
    </row>
    <row r="7" spans="1:8" x14ac:dyDescent="0.35">
      <c r="A7" s="25">
        <v>72</v>
      </c>
      <c r="B7" s="21">
        <v>0</v>
      </c>
      <c r="C7" s="21">
        <v>1</v>
      </c>
      <c r="D7" s="21">
        <v>1</v>
      </c>
      <c r="E7" t="s">
        <v>456</v>
      </c>
      <c r="F7" t="s">
        <v>560</v>
      </c>
      <c r="G7" t="s">
        <v>451</v>
      </c>
      <c r="H7">
        <v>2</v>
      </c>
    </row>
    <row r="8" spans="1:8" x14ac:dyDescent="0.35">
      <c r="A8" s="25">
        <v>72</v>
      </c>
      <c r="B8" s="21">
        <v>0</v>
      </c>
      <c r="C8" s="21">
        <v>1</v>
      </c>
      <c r="D8" s="21">
        <v>1</v>
      </c>
      <c r="E8" t="s">
        <v>458</v>
      </c>
      <c r="F8" t="s">
        <v>459</v>
      </c>
      <c r="G8" t="s">
        <v>451</v>
      </c>
      <c r="H8">
        <v>15</v>
      </c>
    </row>
    <row r="9" spans="1:8" x14ac:dyDescent="0.35">
      <c r="A9" s="25">
        <v>72</v>
      </c>
      <c r="B9" s="21">
        <v>0</v>
      </c>
      <c r="C9" s="21">
        <v>1</v>
      </c>
      <c r="D9" s="21">
        <v>1</v>
      </c>
      <c r="E9" t="s">
        <v>460</v>
      </c>
      <c r="F9" t="s">
        <v>459</v>
      </c>
      <c r="G9" t="s">
        <v>451</v>
      </c>
      <c r="H9">
        <v>15</v>
      </c>
    </row>
    <row r="10" spans="1:8" x14ac:dyDescent="0.35">
      <c r="A10" s="25">
        <v>72</v>
      </c>
      <c r="B10" s="21">
        <v>0</v>
      </c>
      <c r="C10" s="21">
        <v>1</v>
      </c>
      <c r="D10" s="21">
        <v>1</v>
      </c>
      <c r="E10" t="s">
        <v>461</v>
      </c>
      <c r="F10" t="s">
        <v>462</v>
      </c>
      <c r="G10" t="s">
        <v>451</v>
      </c>
      <c r="H10">
        <v>15</v>
      </c>
    </row>
    <row r="11" spans="1:8" x14ac:dyDescent="0.35">
      <c r="A11" s="25">
        <v>72</v>
      </c>
      <c r="B11" s="21">
        <v>0</v>
      </c>
      <c r="C11" s="21">
        <v>1</v>
      </c>
      <c r="D11" s="21">
        <v>1</v>
      </c>
      <c r="E11" t="s">
        <v>463</v>
      </c>
      <c r="F11" t="s">
        <v>465</v>
      </c>
      <c r="G11" t="s">
        <v>451</v>
      </c>
      <c r="H11">
        <v>12</v>
      </c>
    </row>
    <row r="12" spans="1:8" x14ac:dyDescent="0.35">
      <c r="A12" s="25">
        <v>72</v>
      </c>
      <c r="B12" s="21">
        <v>0</v>
      </c>
      <c r="C12" s="21">
        <v>1</v>
      </c>
      <c r="D12" s="21">
        <v>1</v>
      </c>
      <c r="E12" t="s">
        <v>463</v>
      </c>
      <c r="F12" t="s">
        <v>464</v>
      </c>
      <c r="G12" t="s">
        <v>451</v>
      </c>
      <c r="H12">
        <v>3</v>
      </c>
    </row>
    <row r="13" spans="1:8" x14ac:dyDescent="0.35">
      <c r="A13" s="25">
        <v>72</v>
      </c>
      <c r="B13" s="21">
        <v>0</v>
      </c>
      <c r="C13" s="21">
        <v>1</v>
      </c>
      <c r="D13" s="21">
        <v>1</v>
      </c>
      <c r="E13" t="s">
        <v>474</v>
      </c>
      <c r="F13" t="s">
        <v>462</v>
      </c>
      <c r="G13" t="s">
        <v>451</v>
      </c>
      <c r="H13">
        <v>103</v>
      </c>
    </row>
    <row r="14" spans="1:8" x14ac:dyDescent="0.35">
      <c r="A14" s="25">
        <v>72</v>
      </c>
      <c r="B14" s="21">
        <v>0</v>
      </c>
      <c r="C14" s="21">
        <v>1</v>
      </c>
      <c r="D14" s="21">
        <v>1</v>
      </c>
      <c r="E14" t="s">
        <v>1010</v>
      </c>
      <c r="F14" t="s">
        <v>1017</v>
      </c>
      <c r="G14" t="s">
        <v>451</v>
      </c>
      <c r="H14">
        <v>81</v>
      </c>
    </row>
    <row r="15" spans="1:8" x14ac:dyDescent="0.35">
      <c r="A15" s="25">
        <v>72</v>
      </c>
      <c r="B15" s="21">
        <v>0</v>
      </c>
      <c r="C15" s="21">
        <v>1</v>
      </c>
      <c r="D15" s="21">
        <v>1</v>
      </c>
      <c r="E15" t="s">
        <v>1010</v>
      </c>
      <c r="F15" t="s">
        <v>1011</v>
      </c>
      <c r="G15" t="s">
        <v>451</v>
      </c>
      <c r="H15">
        <v>22</v>
      </c>
    </row>
    <row r="16" spans="1:8" x14ac:dyDescent="0.35">
      <c r="A16" s="25">
        <v>72</v>
      </c>
      <c r="B16" s="21">
        <v>0</v>
      </c>
      <c r="C16" s="21">
        <v>1</v>
      </c>
      <c r="D16" s="21">
        <v>1</v>
      </c>
      <c r="E16" t="s">
        <v>485</v>
      </c>
      <c r="F16" t="s">
        <v>31</v>
      </c>
      <c r="G16" t="s">
        <v>451</v>
      </c>
      <c r="H16">
        <v>103</v>
      </c>
    </row>
    <row r="17" spans="1:7" x14ac:dyDescent="0.35">
      <c r="A17" s="25">
        <v>72</v>
      </c>
      <c r="B17" s="21">
        <v>0</v>
      </c>
      <c r="C17" s="21">
        <v>1</v>
      </c>
      <c r="D17" s="2">
        <v>0</v>
      </c>
      <c r="E17" t="s">
        <v>472</v>
      </c>
      <c r="F17" s="35" t="s">
        <v>429</v>
      </c>
      <c r="G17" t="s">
        <v>469</v>
      </c>
    </row>
    <row r="18" spans="1:7" x14ac:dyDescent="0.35">
      <c r="A18" s="25">
        <v>72</v>
      </c>
      <c r="B18" s="21">
        <v>0</v>
      </c>
      <c r="C18" s="21">
        <v>1</v>
      </c>
      <c r="D18" s="2">
        <v>0</v>
      </c>
      <c r="E18" t="s">
        <v>639</v>
      </c>
      <c r="F18" t="s">
        <v>1122</v>
      </c>
      <c r="G18" t="s">
        <v>469</v>
      </c>
    </row>
  </sheetData>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2AFA2-941B-4FC9-B90D-09111B004478}">
  <dimension ref="A1:H19"/>
  <sheetViews>
    <sheetView workbookViewId="0">
      <selection activeCell="A18" sqref="A18:XFD19"/>
    </sheetView>
  </sheetViews>
  <sheetFormatPr defaultColWidth="8.81640625" defaultRowHeight="14.5" x14ac:dyDescent="0.35"/>
  <cols>
    <col min="5" max="5" width="20.1796875" bestFit="1" customWidth="1"/>
    <col min="6" max="6" width="25.1796875" bestFit="1" customWidth="1"/>
    <col min="7" max="7" width="10.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73</v>
      </c>
      <c r="B2" s="2">
        <v>0</v>
      </c>
      <c r="C2" s="21">
        <v>1</v>
      </c>
      <c r="D2" s="21">
        <v>1</v>
      </c>
      <c r="E2" t="s">
        <v>449</v>
      </c>
      <c r="F2" t="s">
        <v>452</v>
      </c>
      <c r="G2" t="s">
        <v>451</v>
      </c>
      <c r="H2">
        <v>3</v>
      </c>
    </row>
    <row r="3" spans="1:8" x14ac:dyDescent="0.35">
      <c r="A3" s="25">
        <v>73</v>
      </c>
      <c r="B3" s="2">
        <v>0</v>
      </c>
      <c r="C3" s="21">
        <v>1</v>
      </c>
      <c r="D3" s="21">
        <v>1</v>
      </c>
      <c r="E3" t="s">
        <v>449</v>
      </c>
      <c r="F3" t="s">
        <v>480</v>
      </c>
      <c r="G3" t="s">
        <v>451</v>
      </c>
      <c r="H3">
        <v>2</v>
      </c>
    </row>
    <row r="4" spans="1:8" x14ac:dyDescent="0.35">
      <c r="A4" s="25">
        <v>73</v>
      </c>
      <c r="B4" s="21">
        <v>0</v>
      </c>
      <c r="C4" s="21">
        <v>1</v>
      </c>
      <c r="D4" s="21">
        <v>1</v>
      </c>
      <c r="E4" t="s">
        <v>456</v>
      </c>
      <c r="F4" t="s">
        <v>457</v>
      </c>
      <c r="G4" t="s">
        <v>451</v>
      </c>
      <c r="H4">
        <v>5</v>
      </c>
    </row>
    <row r="5" spans="1:8" x14ac:dyDescent="0.35">
      <c r="A5" s="25">
        <v>73</v>
      </c>
      <c r="B5" s="21">
        <v>0</v>
      </c>
      <c r="C5" s="21">
        <v>1</v>
      </c>
      <c r="D5" s="21">
        <v>1</v>
      </c>
      <c r="E5" t="s">
        <v>458</v>
      </c>
      <c r="F5" t="s">
        <v>1050</v>
      </c>
      <c r="G5" t="s">
        <v>451</v>
      </c>
      <c r="H5">
        <v>2</v>
      </c>
    </row>
    <row r="6" spans="1:8" x14ac:dyDescent="0.35">
      <c r="A6" s="25">
        <v>73</v>
      </c>
      <c r="B6" s="21">
        <v>0</v>
      </c>
      <c r="C6" s="21">
        <v>1</v>
      </c>
      <c r="D6" s="21">
        <v>1</v>
      </c>
      <c r="E6" t="s">
        <v>458</v>
      </c>
      <c r="F6" t="s">
        <v>585</v>
      </c>
      <c r="G6" t="s">
        <v>451</v>
      </c>
      <c r="H6">
        <v>1</v>
      </c>
    </row>
    <row r="7" spans="1:8" x14ac:dyDescent="0.35">
      <c r="A7" s="25">
        <v>73</v>
      </c>
      <c r="B7" s="21">
        <v>0</v>
      </c>
      <c r="C7" s="21">
        <v>1</v>
      </c>
      <c r="D7" s="21">
        <v>1</v>
      </c>
      <c r="E7" t="s">
        <v>458</v>
      </c>
      <c r="F7" t="s">
        <v>482</v>
      </c>
      <c r="G7" t="s">
        <v>451</v>
      </c>
      <c r="H7">
        <v>2</v>
      </c>
    </row>
    <row r="8" spans="1:8" x14ac:dyDescent="0.35">
      <c r="A8" s="25">
        <v>73</v>
      </c>
      <c r="B8" s="21">
        <v>0</v>
      </c>
      <c r="C8" s="21">
        <v>1</v>
      </c>
      <c r="D8" s="21">
        <v>1</v>
      </c>
      <c r="E8" t="s">
        <v>460</v>
      </c>
      <c r="F8" t="s">
        <v>459</v>
      </c>
      <c r="G8" t="s">
        <v>451</v>
      </c>
      <c r="H8">
        <v>5</v>
      </c>
    </row>
    <row r="9" spans="1:8" x14ac:dyDescent="0.35">
      <c r="A9" s="25">
        <v>73</v>
      </c>
      <c r="B9" s="21">
        <v>0</v>
      </c>
      <c r="C9" s="21">
        <v>1</v>
      </c>
      <c r="D9" s="21">
        <v>1</v>
      </c>
      <c r="E9" t="s">
        <v>461</v>
      </c>
      <c r="F9" t="s">
        <v>462</v>
      </c>
      <c r="G9" t="s">
        <v>451</v>
      </c>
      <c r="H9">
        <v>5</v>
      </c>
    </row>
    <row r="10" spans="1:8" x14ac:dyDescent="0.35">
      <c r="A10" s="25">
        <v>73</v>
      </c>
      <c r="B10" s="21">
        <v>0</v>
      </c>
      <c r="C10" s="21">
        <v>1</v>
      </c>
      <c r="D10" s="21">
        <v>1</v>
      </c>
      <c r="E10" t="s">
        <v>463</v>
      </c>
      <c r="F10" t="s">
        <v>465</v>
      </c>
      <c r="G10" t="s">
        <v>451</v>
      </c>
      <c r="H10">
        <v>4</v>
      </c>
    </row>
    <row r="11" spans="1:8" x14ac:dyDescent="0.35">
      <c r="A11" s="25">
        <v>73</v>
      </c>
      <c r="B11" s="21">
        <v>0</v>
      </c>
      <c r="C11" s="21">
        <v>1</v>
      </c>
      <c r="D11" s="21">
        <v>1</v>
      </c>
      <c r="E11" t="s">
        <v>463</v>
      </c>
      <c r="F11" t="s">
        <v>464</v>
      </c>
      <c r="G11" t="s">
        <v>451</v>
      </c>
      <c r="H11">
        <v>1</v>
      </c>
    </row>
    <row r="12" spans="1:8" x14ac:dyDescent="0.35">
      <c r="A12" s="25">
        <v>73</v>
      </c>
      <c r="B12" s="21">
        <v>0</v>
      </c>
      <c r="C12" s="21">
        <v>1</v>
      </c>
      <c r="D12" s="21">
        <v>1</v>
      </c>
      <c r="E12" t="s">
        <v>474</v>
      </c>
      <c r="F12" t="s">
        <v>462</v>
      </c>
      <c r="G12" t="s">
        <v>451</v>
      </c>
      <c r="H12">
        <v>7</v>
      </c>
    </row>
    <row r="13" spans="1:8" x14ac:dyDescent="0.35">
      <c r="A13" s="25">
        <v>73</v>
      </c>
      <c r="B13" s="21">
        <v>0</v>
      </c>
      <c r="C13" s="21">
        <v>1</v>
      </c>
      <c r="D13" s="21">
        <v>1</v>
      </c>
      <c r="E13" t="s">
        <v>677</v>
      </c>
      <c r="F13" t="s">
        <v>706</v>
      </c>
      <c r="G13" t="s">
        <v>451</v>
      </c>
      <c r="H13">
        <v>7</v>
      </c>
    </row>
    <row r="14" spans="1:8" x14ac:dyDescent="0.35">
      <c r="A14" s="25">
        <v>73</v>
      </c>
      <c r="B14" s="21">
        <v>0</v>
      </c>
      <c r="C14" s="21">
        <v>1</v>
      </c>
      <c r="D14" s="21">
        <v>1</v>
      </c>
      <c r="E14" t="s">
        <v>1010</v>
      </c>
      <c r="F14" t="s">
        <v>1011</v>
      </c>
      <c r="G14" t="s">
        <v>451</v>
      </c>
      <c r="H14">
        <v>7</v>
      </c>
    </row>
    <row r="15" spans="1:8" x14ac:dyDescent="0.35">
      <c r="A15" s="25">
        <v>73</v>
      </c>
      <c r="B15" s="21">
        <v>0</v>
      </c>
      <c r="C15" s="21">
        <v>1</v>
      </c>
      <c r="D15" s="21">
        <v>1</v>
      </c>
      <c r="E15" t="s">
        <v>485</v>
      </c>
      <c r="F15" t="s">
        <v>33</v>
      </c>
      <c r="G15" t="s">
        <v>451</v>
      </c>
      <c r="H15">
        <v>7</v>
      </c>
    </row>
    <row r="16" spans="1:8" x14ac:dyDescent="0.35">
      <c r="A16" s="25">
        <v>73</v>
      </c>
      <c r="B16" s="21">
        <v>0</v>
      </c>
      <c r="C16" s="21">
        <v>1</v>
      </c>
      <c r="D16" s="2">
        <v>0</v>
      </c>
      <c r="E16" t="s">
        <v>472</v>
      </c>
      <c r="F16" s="35" t="s">
        <v>432</v>
      </c>
      <c r="G16" t="s">
        <v>469</v>
      </c>
    </row>
    <row r="17" spans="1:7" x14ac:dyDescent="0.35">
      <c r="A17" s="25">
        <v>73</v>
      </c>
      <c r="B17" s="21">
        <v>0</v>
      </c>
      <c r="C17" s="21">
        <v>1</v>
      </c>
      <c r="D17" s="2">
        <v>0</v>
      </c>
      <c r="E17" t="s">
        <v>653</v>
      </c>
      <c r="F17" t="s">
        <v>1123</v>
      </c>
      <c r="G17" t="s">
        <v>469</v>
      </c>
    </row>
    <row r="18" spans="1:7" x14ac:dyDescent="0.35">
      <c r="A18" s="25">
        <v>73</v>
      </c>
      <c r="B18" s="21">
        <v>0</v>
      </c>
      <c r="C18" s="21">
        <v>1</v>
      </c>
      <c r="D18" s="2">
        <v>0</v>
      </c>
      <c r="E18" t="s">
        <v>467</v>
      </c>
      <c r="F18" t="s">
        <v>1043</v>
      </c>
      <c r="G18" t="s">
        <v>469</v>
      </c>
    </row>
    <row r="19" spans="1:7" x14ac:dyDescent="0.35">
      <c r="A19" s="25">
        <v>73</v>
      </c>
      <c r="B19" s="21">
        <v>0</v>
      </c>
      <c r="C19" s="21">
        <v>1</v>
      </c>
      <c r="D19" s="2">
        <v>0</v>
      </c>
      <c r="E19" t="s">
        <v>470</v>
      </c>
      <c r="F19" t="s">
        <v>1044</v>
      </c>
      <c r="G19" t="s">
        <v>469</v>
      </c>
    </row>
  </sheetData>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AFBBD-6109-4960-912C-C9738DA20CE2}">
  <dimension ref="A1:H25"/>
  <sheetViews>
    <sheetView workbookViewId="0">
      <selection activeCell="J11" sqref="J11"/>
    </sheetView>
  </sheetViews>
  <sheetFormatPr defaultColWidth="8.81640625" defaultRowHeight="14.5" x14ac:dyDescent="0.35"/>
  <cols>
    <col min="5" max="5" width="20" customWidth="1"/>
    <col min="6" max="6" width="18.453125"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74</v>
      </c>
      <c r="B2" s="2">
        <v>0</v>
      </c>
      <c r="C2" s="21">
        <v>1</v>
      </c>
      <c r="D2" s="21">
        <v>1</v>
      </c>
      <c r="E2" t="s">
        <v>449</v>
      </c>
      <c r="F2" t="s">
        <v>450</v>
      </c>
      <c r="G2" t="s">
        <v>451</v>
      </c>
      <c r="H2">
        <v>1</v>
      </c>
    </row>
    <row r="3" spans="1:8" x14ac:dyDescent="0.35">
      <c r="A3" s="25">
        <v>74</v>
      </c>
      <c r="B3" s="2">
        <v>0</v>
      </c>
      <c r="C3" s="21">
        <v>1</v>
      </c>
      <c r="D3" s="21">
        <v>1</v>
      </c>
      <c r="E3" t="s">
        <v>449</v>
      </c>
      <c r="F3" t="s">
        <v>452</v>
      </c>
      <c r="G3" t="s">
        <v>451</v>
      </c>
      <c r="H3">
        <v>11</v>
      </c>
    </row>
    <row r="4" spans="1:8" x14ac:dyDescent="0.35">
      <c r="A4" s="25">
        <v>74</v>
      </c>
      <c r="B4" s="2">
        <v>0</v>
      </c>
      <c r="C4" s="21">
        <v>1</v>
      </c>
      <c r="D4" s="21">
        <v>1</v>
      </c>
      <c r="E4" t="s">
        <v>449</v>
      </c>
      <c r="F4" t="s">
        <v>453</v>
      </c>
      <c r="G4" t="s">
        <v>451</v>
      </c>
      <c r="H4">
        <v>18</v>
      </c>
    </row>
    <row r="5" spans="1:8" x14ac:dyDescent="0.35">
      <c r="A5" s="25">
        <v>74</v>
      </c>
      <c r="B5" s="2">
        <v>0</v>
      </c>
      <c r="C5" s="21">
        <v>1</v>
      </c>
      <c r="D5" s="21">
        <v>1</v>
      </c>
      <c r="E5" t="s">
        <v>449</v>
      </c>
      <c r="F5" t="s">
        <v>454</v>
      </c>
      <c r="G5" t="s">
        <v>451</v>
      </c>
      <c r="H5">
        <v>14</v>
      </c>
    </row>
    <row r="6" spans="1:8" x14ac:dyDescent="0.35">
      <c r="A6" s="25">
        <v>74</v>
      </c>
      <c r="B6" s="2">
        <v>0</v>
      </c>
      <c r="C6" s="21">
        <v>1</v>
      </c>
      <c r="D6" s="21">
        <v>1</v>
      </c>
      <c r="E6" t="s">
        <v>449</v>
      </c>
      <c r="F6" t="s">
        <v>455</v>
      </c>
      <c r="G6" t="s">
        <v>451</v>
      </c>
      <c r="H6">
        <v>19</v>
      </c>
    </row>
    <row r="7" spans="1:8" x14ac:dyDescent="0.35">
      <c r="A7" s="25">
        <v>74</v>
      </c>
      <c r="B7" s="2">
        <v>0</v>
      </c>
      <c r="C7" s="21">
        <v>1</v>
      </c>
      <c r="D7" s="21">
        <v>1</v>
      </c>
      <c r="E7" t="s">
        <v>449</v>
      </c>
      <c r="F7" t="s">
        <v>486</v>
      </c>
      <c r="G7" t="s">
        <v>451</v>
      </c>
      <c r="H7">
        <v>18</v>
      </c>
    </row>
    <row r="8" spans="1:8" x14ac:dyDescent="0.35">
      <c r="A8" s="25">
        <v>74</v>
      </c>
      <c r="B8" s="2">
        <v>0</v>
      </c>
      <c r="C8" s="21">
        <v>1</v>
      </c>
      <c r="D8" s="21">
        <v>1</v>
      </c>
      <c r="E8" t="s">
        <v>449</v>
      </c>
      <c r="F8" t="s">
        <v>571</v>
      </c>
      <c r="G8" t="s">
        <v>451</v>
      </c>
      <c r="H8">
        <v>10</v>
      </c>
    </row>
    <row r="9" spans="1:8" x14ac:dyDescent="0.35">
      <c r="A9" s="25">
        <v>74</v>
      </c>
      <c r="B9" s="2">
        <v>0</v>
      </c>
      <c r="C9" s="21">
        <v>1</v>
      </c>
      <c r="D9" s="21">
        <v>1</v>
      </c>
      <c r="E9" t="s">
        <v>449</v>
      </c>
      <c r="F9" t="s">
        <v>656</v>
      </c>
      <c r="G9" t="s">
        <v>451</v>
      </c>
      <c r="H9">
        <v>31</v>
      </c>
    </row>
    <row r="10" spans="1:8" x14ac:dyDescent="0.35">
      <c r="A10" s="25">
        <v>74</v>
      </c>
      <c r="B10" s="21">
        <v>0</v>
      </c>
      <c r="C10" s="21">
        <v>1</v>
      </c>
      <c r="D10" s="21">
        <v>1</v>
      </c>
      <c r="E10" t="s">
        <v>456</v>
      </c>
      <c r="F10" t="s">
        <v>1124</v>
      </c>
      <c r="G10" t="s">
        <v>451</v>
      </c>
      <c r="H10">
        <v>63</v>
      </c>
    </row>
    <row r="11" spans="1:8" x14ac:dyDescent="0.35">
      <c r="A11" s="25">
        <v>74</v>
      </c>
      <c r="B11" s="21">
        <v>0</v>
      </c>
      <c r="C11" s="21">
        <v>1</v>
      </c>
      <c r="D11" s="21">
        <v>1</v>
      </c>
      <c r="E11" t="s">
        <v>456</v>
      </c>
      <c r="F11" t="s">
        <v>1125</v>
      </c>
      <c r="G11" t="s">
        <v>451</v>
      </c>
      <c r="H11">
        <v>41</v>
      </c>
    </row>
    <row r="12" spans="1:8" x14ac:dyDescent="0.35">
      <c r="A12" s="25">
        <v>74</v>
      </c>
      <c r="B12" s="21">
        <v>0</v>
      </c>
      <c r="C12" s="21">
        <v>1</v>
      </c>
      <c r="D12" s="21">
        <v>1</v>
      </c>
      <c r="E12" t="s">
        <v>456</v>
      </c>
      <c r="F12" t="s">
        <v>1126</v>
      </c>
      <c r="G12" t="s">
        <v>451</v>
      </c>
      <c r="H12">
        <v>18</v>
      </c>
    </row>
    <row r="13" spans="1:8" x14ac:dyDescent="0.35">
      <c r="A13" s="25">
        <v>74</v>
      </c>
      <c r="B13" s="21">
        <v>0</v>
      </c>
      <c r="C13" s="21">
        <v>1</v>
      </c>
      <c r="D13" s="21">
        <v>1</v>
      </c>
      <c r="E13" t="s">
        <v>458</v>
      </c>
      <c r="F13" t="s">
        <v>459</v>
      </c>
      <c r="G13" t="s">
        <v>451</v>
      </c>
      <c r="H13">
        <v>122</v>
      </c>
    </row>
    <row r="14" spans="1:8" x14ac:dyDescent="0.35">
      <c r="A14" s="25">
        <v>74</v>
      </c>
      <c r="B14" s="21">
        <v>0</v>
      </c>
      <c r="C14" s="21">
        <v>1</v>
      </c>
      <c r="D14" s="21">
        <v>1</v>
      </c>
      <c r="E14" t="s">
        <v>460</v>
      </c>
      <c r="F14" t="s">
        <v>459</v>
      </c>
      <c r="G14" t="s">
        <v>451</v>
      </c>
      <c r="H14">
        <v>122</v>
      </c>
    </row>
    <row r="15" spans="1:8" x14ac:dyDescent="0.35">
      <c r="A15" s="25">
        <v>74</v>
      </c>
      <c r="B15" s="21">
        <v>0</v>
      </c>
      <c r="C15" s="21">
        <v>1</v>
      </c>
      <c r="D15" s="21">
        <v>1</v>
      </c>
      <c r="E15" t="s">
        <v>461</v>
      </c>
      <c r="F15" t="s">
        <v>462</v>
      </c>
      <c r="G15" t="s">
        <v>451</v>
      </c>
      <c r="H15">
        <v>122</v>
      </c>
    </row>
    <row r="16" spans="1:8" x14ac:dyDescent="0.35">
      <c r="A16" s="25">
        <v>74</v>
      </c>
      <c r="B16" s="21">
        <v>0</v>
      </c>
      <c r="C16" s="21">
        <v>1</v>
      </c>
      <c r="D16" s="21">
        <v>1</v>
      </c>
      <c r="E16" t="s">
        <v>463</v>
      </c>
      <c r="F16" t="s">
        <v>465</v>
      </c>
      <c r="G16" t="s">
        <v>451</v>
      </c>
      <c r="H16">
        <v>58</v>
      </c>
    </row>
    <row r="17" spans="1:8" x14ac:dyDescent="0.35">
      <c r="A17" s="25">
        <v>74</v>
      </c>
      <c r="B17" s="21">
        <v>0</v>
      </c>
      <c r="C17" s="21">
        <v>1</v>
      </c>
      <c r="D17" s="21">
        <v>1</v>
      </c>
      <c r="E17" t="s">
        <v>463</v>
      </c>
      <c r="F17" t="s">
        <v>464</v>
      </c>
      <c r="G17" t="s">
        <v>451</v>
      </c>
      <c r="H17">
        <v>64</v>
      </c>
    </row>
    <row r="18" spans="1:8" x14ac:dyDescent="0.35">
      <c r="A18" s="25">
        <v>74</v>
      </c>
      <c r="B18" s="21">
        <v>0</v>
      </c>
      <c r="C18" s="21">
        <v>1</v>
      </c>
      <c r="D18" s="21">
        <v>1</v>
      </c>
      <c r="E18" t="s">
        <v>474</v>
      </c>
      <c r="F18" t="s">
        <v>462</v>
      </c>
      <c r="G18" t="s">
        <v>451</v>
      </c>
      <c r="H18">
        <v>166</v>
      </c>
    </row>
    <row r="19" spans="1:8" x14ac:dyDescent="0.35">
      <c r="A19" s="25">
        <v>74</v>
      </c>
      <c r="B19" s="21">
        <v>0</v>
      </c>
      <c r="C19" s="21">
        <v>1</v>
      </c>
      <c r="D19" s="21">
        <v>1</v>
      </c>
      <c r="E19" t="s">
        <v>677</v>
      </c>
      <c r="F19" t="s">
        <v>482</v>
      </c>
      <c r="G19" t="s">
        <v>451</v>
      </c>
      <c r="H19">
        <v>166</v>
      </c>
    </row>
    <row r="20" spans="1:8" x14ac:dyDescent="0.35">
      <c r="A20" s="25">
        <v>74</v>
      </c>
      <c r="B20" s="21">
        <v>0</v>
      </c>
      <c r="C20" s="21">
        <v>1</v>
      </c>
      <c r="D20" s="21">
        <v>1</v>
      </c>
      <c r="E20" t="s">
        <v>1010</v>
      </c>
      <c r="F20" t="s">
        <v>1127</v>
      </c>
      <c r="G20" t="s">
        <v>451</v>
      </c>
      <c r="H20">
        <v>166</v>
      </c>
    </row>
    <row r="21" spans="1:8" x14ac:dyDescent="0.35">
      <c r="A21" s="25">
        <v>74</v>
      </c>
      <c r="B21" s="21">
        <v>0</v>
      </c>
      <c r="C21" s="21">
        <v>1</v>
      </c>
      <c r="D21" s="21">
        <v>1</v>
      </c>
      <c r="E21" t="s">
        <v>485</v>
      </c>
      <c r="F21" t="s">
        <v>31</v>
      </c>
      <c r="G21" t="s">
        <v>451</v>
      </c>
      <c r="H21">
        <v>21</v>
      </c>
    </row>
    <row r="22" spans="1:8" x14ac:dyDescent="0.35">
      <c r="A22" s="25">
        <v>74</v>
      </c>
      <c r="B22" s="21">
        <v>0</v>
      </c>
      <c r="C22" s="21">
        <v>1</v>
      </c>
      <c r="D22" s="21">
        <v>1</v>
      </c>
      <c r="E22" t="s">
        <v>485</v>
      </c>
      <c r="F22" t="s">
        <v>33</v>
      </c>
      <c r="G22" t="s">
        <v>451</v>
      </c>
      <c r="H22">
        <v>145</v>
      </c>
    </row>
    <row r="23" spans="1:8" x14ac:dyDescent="0.35">
      <c r="A23" s="25">
        <v>74</v>
      </c>
      <c r="B23" s="21">
        <v>0</v>
      </c>
      <c r="C23" s="21">
        <v>1</v>
      </c>
      <c r="D23" s="2">
        <v>0</v>
      </c>
      <c r="E23" t="s">
        <v>472</v>
      </c>
      <c r="F23" s="35" t="s">
        <v>436</v>
      </c>
      <c r="G23" t="s">
        <v>469</v>
      </c>
    </row>
    <row r="24" spans="1:8" x14ac:dyDescent="0.35">
      <c r="A24" s="25">
        <v>74</v>
      </c>
      <c r="B24" s="21">
        <v>0</v>
      </c>
      <c r="C24" s="21">
        <v>1</v>
      </c>
      <c r="D24" s="2">
        <v>0</v>
      </c>
      <c r="E24" t="s">
        <v>467</v>
      </c>
      <c r="F24" t="s">
        <v>1128</v>
      </c>
      <c r="G24" t="s">
        <v>469</v>
      </c>
    </row>
    <row r="25" spans="1:8" x14ac:dyDescent="0.35">
      <c r="A25" s="25">
        <v>74</v>
      </c>
      <c r="B25" s="21">
        <v>0</v>
      </c>
      <c r="C25" s="21">
        <v>1</v>
      </c>
      <c r="D25" s="2">
        <v>0</v>
      </c>
      <c r="E25" t="s">
        <v>470</v>
      </c>
      <c r="F25" t="s">
        <v>1129</v>
      </c>
      <c r="G25" t="s">
        <v>469</v>
      </c>
    </row>
  </sheetData>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FF751-7654-42DF-9695-716E34E0BA16}">
  <dimension ref="A1:H21"/>
  <sheetViews>
    <sheetView workbookViewId="0">
      <selection activeCell="A14" sqref="A14:XFD18"/>
    </sheetView>
  </sheetViews>
  <sheetFormatPr defaultRowHeight="14.5" x14ac:dyDescent="0.35"/>
  <cols>
    <col min="4" max="4" width="12.90625" customWidth="1"/>
    <col min="5" max="5" width="22.1796875" customWidth="1"/>
    <col min="6" max="6" width="18.632812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75</v>
      </c>
      <c r="B2" s="2">
        <v>0</v>
      </c>
      <c r="C2" s="21">
        <v>1</v>
      </c>
      <c r="D2" s="21">
        <v>1</v>
      </c>
      <c r="E2" t="s">
        <v>449</v>
      </c>
      <c r="F2" t="s">
        <v>479</v>
      </c>
      <c r="G2" t="s">
        <v>451</v>
      </c>
      <c r="H2">
        <v>6</v>
      </c>
    </row>
    <row r="3" spans="1:8" x14ac:dyDescent="0.35">
      <c r="A3" s="25">
        <v>75</v>
      </c>
      <c r="B3" s="2">
        <v>0</v>
      </c>
      <c r="C3" s="21">
        <v>1</v>
      </c>
      <c r="D3" s="21">
        <v>1</v>
      </c>
      <c r="E3" t="s">
        <v>449</v>
      </c>
      <c r="F3" t="s">
        <v>450</v>
      </c>
      <c r="G3" t="s">
        <v>451</v>
      </c>
      <c r="H3">
        <v>15</v>
      </c>
    </row>
    <row r="4" spans="1:8" x14ac:dyDescent="0.35">
      <c r="A4" s="25">
        <v>75</v>
      </c>
      <c r="B4" s="2">
        <v>0</v>
      </c>
      <c r="C4" s="21">
        <v>1</v>
      </c>
      <c r="D4" s="21">
        <v>1</v>
      </c>
      <c r="E4" t="s">
        <v>449</v>
      </c>
      <c r="F4" t="s">
        <v>452</v>
      </c>
      <c r="G4" t="s">
        <v>451</v>
      </c>
      <c r="H4">
        <v>11</v>
      </c>
    </row>
    <row r="5" spans="1:8" x14ac:dyDescent="0.35">
      <c r="A5" s="25">
        <v>75</v>
      </c>
      <c r="B5" s="2">
        <v>0</v>
      </c>
      <c r="C5" s="21">
        <v>1</v>
      </c>
      <c r="D5" s="21">
        <v>1</v>
      </c>
      <c r="E5" t="s">
        <v>449</v>
      </c>
      <c r="F5" t="s">
        <v>453</v>
      </c>
      <c r="G5" t="s">
        <v>451</v>
      </c>
      <c r="H5">
        <v>14</v>
      </c>
    </row>
    <row r="6" spans="1:8" x14ac:dyDescent="0.35">
      <c r="A6" s="25">
        <v>75</v>
      </c>
      <c r="B6" s="2">
        <v>0</v>
      </c>
      <c r="C6" s="21">
        <v>1</v>
      </c>
      <c r="D6" s="21">
        <v>1</v>
      </c>
      <c r="E6" t="s">
        <v>449</v>
      </c>
      <c r="F6" t="s">
        <v>454</v>
      </c>
      <c r="G6" t="s">
        <v>451</v>
      </c>
      <c r="H6">
        <v>6</v>
      </c>
    </row>
    <row r="7" spans="1:8" x14ac:dyDescent="0.35">
      <c r="A7" s="25">
        <v>75</v>
      </c>
      <c r="B7" s="21">
        <v>0</v>
      </c>
      <c r="C7" s="21">
        <v>1</v>
      </c>
      <c r="D7" s="21">
        <v>1</v>
      </c>
      <c r="E7" t="s">
        <v>456</v>
      </c>
      <c r="F7" t="s">
        <v>1227</v>
      </c>
      <c r="G7" t="s">
        <v>451</v>
      </c>
      <c r="H7">
        <v>52</v>
      </c>
    </row>
    <row r="8" spans="1:8" x14ac:dyDescent="0.35">
      <c r="A8" s="25">
        <v>75</v>
      </c>
      <c r="B8" s="21">
        <v>0</v>
      </c>
      <c r="C8" s="21">
        <v>1</v>
      </c>
      <c r="D8" s="21">
        <v>1</v>
      </c>
      <c r="E8" t="s">
        <v>458</v>
      </c>
      <c r="F8" t="s">
        <v>459</v>
      </c>
      <c r="G8" t="s">
        <v>451</v>
      </c>
      <c r="H8">
        <v>52</v>
      </c>
    </row>
    <row r="9" spans="1:8" x14ac:dyDescent="0.35">
      <c r="A9" s="25">
        <v>75</v>
      </c>
      <c r="B9" s="21">
        <v>0</v>
      </c>
      <c r="C9" s="21">
        <v>1</v>
      </c>
      <c r="D9" s="21">
        <v>1</v>
      </c>
      <c r="E9" t="s">
        <v>460</v>
      </c>
      <c r="F9" t="s">
        <v>459</v>
      </c>
      <c r="G9" t="s">
        <v>451</v>
      </c>
      <c r="H9">
        <v>52</v>
      </c>
    </row>
    <row r="10" spans="1:8" x14ac:dyDescent="0.35">
      <c r="A10" s="25">
        <v>75</v>
      </c>
      <c r="B10" s="21">
        <v>0</v>
      </c>
      <c r="C10" s="21">
        <v>1</v>
      </c>
      <c r="D10" s="21">
        <v>1</v>
      </c>
      <c r="E10" t="s">
        <v>461</v>
      </c>
      <c r="F10" t="s">
        <v>462</v>
      </c>
      <c r="G10" t="s">
        <v>451</v>
      </c>
      <c r="H10">
        <v>52</v>
      </c>
    </row>
    <row r="11" spans="1:8" x14ac:dyDescent="0.35">
      <c r="A11" s="25">
        <v>75</v>
      </c>
      <c r="B11" s="21">
        <v>0</v>
      </c>
      <c r="C11" s="21">
        <v>1</v>
      </c>
      <c r="D11" s="21">
        <v>1</v>
      </c>
      <c r="E11" t="s">
        <v>463</v>
      </c>
      <c r="F11" t="s">
        <v>465</v>
      </c>
      <c r="G11" t="s">
        <v>451</v>
      </c>
      <c r="H11">
        <v>34</v>
      </c>
    </row>
    <row r="12" spans="1:8" x14ac:dyDescent="0.35">
      <c r="A12" s="25">
        <v>75</v>
      </c>
      <c r="B12" s="21">
        <v>0</v>
      </c>
      <c r="C12" s="21">
        <v>1</v>
      </c>
      <c r="D12" s="21">
        <v>1</v>
      </c>
      <c r="E12" t="s">
        <v>463</v>
      </c>
      <c r="F12" t="s">
        <v>464</v>
      </c>
      <c r="G12" t="s">
        <v>451</v>
      </c>
      <c r="H12">
        <f>52-34</f>
        <v>18</v>
      </c>
    </row>
    <row r="13" spans="1:8" x14ac:dyDescent="0.35">
      <c r="A13" s="25">
        <v>75</v>
      </c>
      <c r="B13" s="21">
        <v>0</v>
      </c>
      <c r="C13" s="21">
        <v>1</v>
      </c>
      <c r="D13" s="21">
        <v>1</v>
      </c>
      <c r="E13" t="s">
        <v>466</v>
      </c>
      <c r="F13" t="s">
        <v>689</v>
      </c>
      <c r="G13" t="s">
        <v>451</v>
      </c>
      <c r="H13">
        <v>52</v>
      </c>
    </row>
    <row r="14" spans="1:8" x14ac:dyDescent="0.35">
      <c r="A14" s="25">
        <v>75</v>
      </c>
      <c r="B14" s="21">
        <v>0</v>
      </c>
      <c r="C14" s="21">
        <v>1</v>
      </c>
      <c r="D14" s="21">
        <v>1</v>
      </c>
      <c r="E14" t="s">
        <v>474</v>
      </c>
      <c r="F14" t="s">
        <v>462</v>
      </c>
      <c r="G14" t="s">
        <v>451</v>
      </c>
      <c r="H14">
        <v>139</v>
      </c>
    </row>
    <row r="15" spans="1:8" x14ac:dyDescent="0.35">
      <c r="A15" s="25">
        <v>75</v>
      </c>
      <c r="B15" s="21">
        <v>0</v>
      </c>
      <c r="C15" s="21">
        <v>1</v>
      </c>
      <c r="D15" s="21">
        <v>1</v>
      </c>
      <c r="E15" t="s">
        <v>677</v>
      </c>
      <c r="F15" t="s">
        <v>650</v>
      </c>
      <c r="G15" t="s">
        <v>451</v>
      </c>
      <c r="H15">
        <v>87</v>
      </c>
    </row>
    <row r="16" spans="1:8" x14ac:dyDescent="0.35">
      <c r="A16" s="25">
        <v>75</v>
      </c>
      <c r="B16" s="21">
        <v>0</v>
      </c>
      <c r="C16" s="21">
        <v>1</v>
      </c>
      <c r="D16" s="21">
        <v>1</v>
      </c>
      <c r="E16" t="s">
        <v>677</v>
      </c>
      <c r="F16" t="s">
        <v>649</v>
      </c>
      <c r="G16" t="s">
        <v>451</v>
      </c>
      <c r="H16">
        <v>52</v>
      </c>
    </row>
    <row r="17" spans="1:8" x14ac:dyDescent="0.35">
      <c r="A17" s="25">
        <v>75</v>
      </c>
      <c r="B17" s="21">
        <v>0</v>
      </c>
      <c r="C17" s="21">
        <v>1</v>
      </c>
      <c r="D17" s="21">
        <v>1</v>
      </c>
      <c r="E17" t="s">
        <v>1010</v>
      </c>
      <c r="F17" t="s">
        <v>1017</v>
      </c>
      <c r="G17" t="s">
        <v>451</v>
      </c>
      <c r="H17">
        <v>81</v>
      </c>
    </row>
    <row r="18" spans="1:8" x14ac:dyDescent="0.35">
      <c r="A18" s="25">
        <v>75</v>
      </c>
      <c r="B18" s="21">
        <v>0</v>
      </c>
      <c r="C18" s="21">
        <v>1</v>
      </c>
      <c r="D18" s="21">
        <v>1</v>
      </c>
      <c r="E18" t="s">
        <v>1010</v>
      </c>
      <c r="F18" t="s">
        <v>1011</v>
      </c>
      <c r="G18" t="s">
        <v>451</v>
      </c>
      <c r="H18">
        <v>58</v>
      </c>
    </row>
    <row r="19" spans="1:8" x14ac:dyDescent="0.35">
      <c r="A19" s="25">
        <v>75</v>
      </c>
      <c r="B19" s="21">
        <v>0</v>
      </c>
      <c r="C19" s="21">
        <v>1</v>
      </c>
      <c r="D19" s="2">
        <v>0</v>
      </c>
      <c r="E19" t="s">
        <v>472</v>
      </c>
      <c r="F19" s="35" t="s">
        <v>1222</v>
      </c>
      <c r="G19" t="s">
        <v>469</v>
      </c>
    </row>
    <row r="20" spans="1:8" x14ac:dyDescent="0.35">
      <c r="A20" s="25">
        <v>75</v>
      </c>
      <c r="B20" s="21">
        <v>0</v>
      </c>
      <c r="C20" s="21">
        <v>1</v>
      </c>
      <c r="D20" s="2">
        <v>0</v>
      </c>
      <c r="E20" t="s">
        <v>467</v>
      </c>
      <c r="F20" t="s">
        <v>1228</v>
      </c>
      <c r="G20" t="s">
        <v>469</v>
      </c>
    </row>
    <row r="21" spans="1:8" x14ac:dyDescent="0.35">
      <c r="A21" s="25">
        <v>75</v>
      </c>
      <c r="B21" s="21">
        <v>0</v>
      </c>
      <c r="C21" s="21">
        <v>1</v>
      </c>
      <c r="D21" s="2">
        <v>0</v>
      </c>
      <c r="E21" t="s">
        <v>470</v>
      </c>
      <c r="F21" t="s">
        <v>1229</v>
      </c>
      <c r="G21" t="s">
        <v>469</v>
      </c>
    </row>
  </sheetData>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79B73-AF67-4988-9924-1C95B3060F99}">
  <dimension ref="A1:H24"/>
  <sheetViews>
    <sheetView workbookViewId="0">
      <selection activeCell="J19" sqref="J19"/>
    </sheetView>
  </sheetViews>
  <sheetFormatPr defaultRowHeight="14.5" x14ac:dyDescent="0.35"/>
  <cols>
    <col min="4" max="4" width="12.90625" customWidth="1"/>
    <col min="5" max="5" width="22.1796875" customWidth="1"/>
    <col min="6" max="6" width="18.632812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76</v>
      </c>
      <c r="B2" s="2">
        <v>0</v>
      </c>
      <c r="C2" s="21">
        <v>1</v>
      </c>
      <c r="D2" s="21">
        <v>1</v>
      </c>
      <c r="E2" t="s">
        <v>449</v>
      </c>
      <c r="F2" t="s">
        <v>453</v>
      </c>
      <c r="G2" t="s">
        <v>451</v>
      </c>
      <c r="H2">
        <v>8</v>
      </c>
    </row>
    <row r="3" spans="1:8" x14ac:dyDescent="0.35">
      <c r="A3" s="25">
        <v>76</v>
      </c>
      <c r="B3" s="2">
        <v>0</v>
      </c>
      <c r="C3" s="21">
        <v>1</v>
      </c>
      <c r="D3" s="21">
        <v>1</v>
      </c>
      <c r="E3" t="s">
        <v>449</v>
      </c>
      <c r="F3" t="s">
        <v>571</v>
      </c>
      <c r="G3" t="s">
        <v>451</v>
      </c>
      <c r="H3">
        <v>2</v>
      </c>
    </row>
    <row r="4" spans="1:8" x14ac:dyDescent="0.35">
      <c r="A4" s="25">
        <v>76</v>
      </c>
      <c r="B4" s="2">
        <v>0</v>
      </c>
      <c r="C4" s="21">
        <v>1</v>
      </c>
      <c r="D4" s="21">
        <v>1</v>
      </c>
      <c r="E4" t="s">
        <v>449</v>
      </c>
      <c r="F4" t="s">
        <v>656</v>
      </c>
      <c r="G4" t="s">
        <v>451</v>
      </c>
      <c r="H4">
        <v>7</v>
      </c>
    </row>
    <row r="5" spans="1:8" x14ac:dyDescent="0.35">
      <c r="A5" s="25">
        <v>76</v>
      </c>
      <c r="B5" s="21">
        <v>0</v>
      </c>
      <c r="C5" s="21">
        <v>1</v>
      </c>
      <c r="D5" s="21">
        <v>1</v>
      </c>
      <c r="E5" t="s">
        <v>456</v>
      </c>
      <c r="F5" t="s">
        <v>620</v>
      </c>
      <c r="G5" t="s">
        <v>451</v>
      </c>
      <c r="H5">
        <v>15</v>
      </c>
    </row>
    <row r="6" spans="1:8" x14ac:dyDescent="0.35">
      <c r="A6" s="25">
        <v>76</v>
      </c>
      <c r="B6" s="21">
        <v>0</v>
      </c>
      <c r="C6" s="21">
        <v>1</v>
      </c>
      <c r="D6" s="21">
        <v>1</v>
      </c>
      <c r="E6" t="s">
        <v>456</v>
      </c>
      <c r="F6" t="s">
        <v>1237</v>
      </c>
      <c r="G6" t="s">
        <v>451</v>
      </c>
      <c r="H6">
        <v>1</v>
      </c>
    </row>
    <row r="7" spans="1:8" x14ac:dyDescent="0.35">
      <c r="A7" s="25">
        <v>76</v>
      </c>
      <c r="B7" s="21">
        <v>0</v>
      </c>
      <c r="C7" s="21">
        <v>1</v>
      </c>
      <c r="D7" s="21">
        <v>1</v>
      </c>
      <c r="E7" t="s">
        <v>456</v>
      </c>
      <c r="F7" t="s">
        <v>1238</v>
      </c>
      <c r="G7" t="s">
        <v>451</v>
      </c>
      <c r="H7">
        <v>1</v>
      </c>
    </row>
    <row r="8" spans="1:8" x14ac:dyDescent="0.35">
      <c r="A8" s="25">
        <v>76</v>
      </c>
      <c r="B8" s="21">
        <v>0</v>
      </c>
      <c r="C8" s="21">
        <v>1</v>
      </c>
      <c r="D8" s="21">
        <v>1</v>
      </c>
      <c r="E8" t="s">
        <v>458</v>
      </c>
      <c r="F8" t="s">
        <v>459</v>
      </c>
      <c r="G8" t="s">
        <v>451</v>
      </c>
      <c r="H8">
        <v>17</v>
      </c>
    </row>
    <row r="9" spans="1:8" x14ac:dyDescent="0.35">
      <c r="A9" s="25">
        <v>76</v>
      </c>
      <c r="B9" s="21">
        <v>0</v>
      </c>
      <c r="C9" s="21">
        <v>1</v>
      </c>
      <c r="D9" s="21">
        <v>1</v>
      </c>
      <c r="E9" t="s">
        <v>460</v>
      </c>
      <c r="F9" t="s">
        <v>459</v>
      </c>
      <c r="G9" t="s">
        <v>451</v>
      </c>
      <c r="H9">
        <v>17</v>
      </c>
    </row>
    <row r="10" spans="1:8" x14ac:dyDescent="0.35">
      <c r="A10" s="25">
        <v>76</v>
      </c>
      <c r="B10" s="21">
        <v>0</v>
      </c>
      <c r="C10" s="21">
        <v>1</v>
      </c>
      <c r="D10" s="21">
        <v>1</v>
      </c>
      <c r="E10" t="s">
        <v>461</v>
      </c>
      <c r="F10" t="s">
        <v>462</v>
      </c>
      <c r="G10" t="s">
        <v>451</v>
      </c>
      <c r="H10">
        <v>17</v>
      </c>
    </row>
    <row r="11" spans="1:8" x14ac:dyDescent="0.35">
      <c r="A11" s="25">
        <v>76</v>
      </c>
      <c r="B11" s="21">
        <v>0</v>
      </c>
      <c r="C11" s="21">
        <v>1</v>
      </c>
      <c r="D11" s="21">
        <v>1</v>
      </c>
      <c r="E11" t="s">
        <v>463</v>
      </c>
      <c r="F11" t="s">
        <v>465</v>
      </c>
      <c r="G11" t="s">
        <v>451</v>
      </c>
      <c r="H11">
        <v>6</v>
      </c>
    </row>
    <row r="12" spans="1:8" x14ac:dyDescent="0.35">
      <c r="A12" s="25">
        <v>76</v>
      </c>
      <c r="B12" s="21">
        <v>0</v>
      </c>
      <c r="C12" s="21">
        <v>1</v>
      </c>
      <c r="D12" s="21">
        <v>1</v>
      </c>
      <c r="E12" t="s">
        <v>463</v>
      </c>
      <c r="F12" t="s">
        <v>464</v>
      </c>
      <c r="G12" t="s">
        <v>451</v>
      </c>
      <c r="H12">
        <v>10</v>
      </c>
    </row>
    <row r="13" spans="1:8" x14ac:dyDescent="0.35">
      <c r="A13" s="25">
        <v>76</v>
      </c>
      <c r="B13" s="21">
        <v>0</v>
      </c>
      <c r="C13" s="21">
        <v>1</v>
      </c>
      <c r="D13" s="21">
        <v>1</v>
      </c>
      <c r="E13" t="s">
        <v>463</v>
      </c>
      <c r="F13" t="s">
        <v>482</v>
      </c>
      <c r="G13" t="s">
        <v>451</v>
      </c>
      <c r="H13">
        <v>1</v>
      </c>
    </row>
    <row r="14" spans="1:8" x14ac:dyDescent="0.35">
      <c r="A14" s="25">
        <v>76</v>
      </c>
      <c r="B14" s="21">
        <v>0</v>
      </c>
      <c r="C14" s="21">
        <v>1</v>
      </c>
      <c r="D14" s="21">
        <v>1</v>
      </c>
      <c r="E14" t="s">
        <v>466</v>
      </c>
      <c r="F14" t="s">
        <v>488</v>
      </c>
      <c r="G14" t="s">
        <v>451</v>
      </c>
      <c r="H14">
        <v>4</v>
      </c>
    </row>
    <row r="15" spans="1:8" x14ac:dyDescent="0.35">
      <c r="A15" s="25">
        <v>76</v>
      </c>
      <c r="B15" s="21">
        <v>0</v>
      </c>
      <c r="C15" s="21">
        <v>1</v>
      </c>
      <c r="D15" s="21">
        <v>1</v>
      </c>
      <c r="E15" t="s">
        <v>466</v>
      </c>
      <c r="F15" t="s">
        <v>529</v>
      </c>
      <c r="G15" t="s">
        <v>451</v>
      </c>
      <c r="H15">
        <v>2</v>
      </c>
    </row>
    <row r="16" spans="1:8" x14ac:dyDescent="0.35">
      <c r="A16" s="25">
        <v>76</v>
      </c>
      <c r="B16" s="21">
        <v>0</v>
      </c>
      <c r="C16" s="21">
        <v>1</v>
      </c>
      <c r="D16" s="21">
        <v>1</v>
      </c>
      <c r="E16" t="s">
        <v>466</v>
      </c>
      <c r="F16" t="s">
        <v>762</v>
      </c>
      <c r="G16" t="s">
        <v>451</v>
      </c>
      <c r="H16">
        <v>2</v>
      </c>
    </row>
    <row r="17" spans="1:8" x14ac:dyDescent="0.35">
      <c r="A17" s="25">
        <v>76</v>
      </c>
      <c r="B17" s="21">
        <v>0</v>
      </c>
      <c r="C17" s="21">
        <v>1</v>
      </c>
      <c r="D17" s="21">
        <v>1</v>
      </c>
      <c r="E17" t="s">
        <v>466</v>
      </c>
      <c r="F17" t="s">
        <v>766</v>
      </c>
      <c r="G17" t="s">
        <v>451</v>
      </c>
      <c r="H17">
        <v>2</v>
      </c>
    </row>
    <row r="18" spans="1:8" x14ac:dyDescent="0.35">
      <c r="A18" s="25">
        <v>76</v>
      </c>
      <c r="B18" s="21">
        <v>0</v>
      </c>
      <c r="C18" s="21">
        <v>1</v>
      </c>
      <c r="D18" s="21">
        <v>1</v>
      </c>
      <c r="E18" t="s">
        <v>466</v>
      </c>
      <c r="F18" t="s">
        <v>767</v>
      </c>
      <c r="G18" t="s">
        <v>451</v>
      </c>
      <c r="H18">
        <v>2</v>
      </c>
    </row>
    <row r="19" spans="1:8" x14ac:dyDescent="0.35">
      <c r="A19" s="25">
        <v>76</v>
      </c>
      <c r="B19" s="21">
        <v>0</v>
      </c>
      <c r="C19" s="21">
        <v>1</v>
      </c>
      <c r="D19" s="21">
        <v>1</v>
      </c>
      <c r="E19" t="s">
        <v>466</v>
      </c>
      <c r="F19" t="s">
        <v>764</v>
      </c>
      <c r="G19" t="s">
        <v>451</v>
      </c>
      <c r="H19">
        <v>1</v>
      </c>
    </row>
    <row r="20" spans="1:8" x14ac:dyDescent="0.35">
      <c r="A20" s="25">
        <v>76</v>
      </c>
      <c r="B20" s="21">
        <v>0</v>
      </c>
      <c r="C20" s="21">
        <v>1</v>
      </c>
      <c r="D20" s="21">
        <v>1</v>
      </c>
      <c r="E20" t="s">
        <v>466</v>
      </c>
      <c r="F20" t="s">
        <v>531</v>
      </c>
      <c r="G20" t="s">
        <v>451</v>
      </c>
      <c r="H20">
        <v>1</v>
      </c>
    </row>
    <row r="21" spans="1:8" x14ac:dyDescent="0.35">
      <c r="A21" s="25">
        <v>76</v>
      </c>
      <c r="B21" s="21">
        <v>0</v>
      </c>
      <c r="C21" s="21">
        <v>1</v>
      </c>
      <c r="D21" s="21">
        <v>1</v>
      </c>
      <c r="E21" t="s">
        <v>466</v>
      </c>
      <c r="F21" t="s">
        <v>1239</v>
      </c>
      <c r="G21" t="s">
        <v>451</v>
      </c>
      <c r="H21">
        <v>1</v>
      </c>
    </row>
    <row r="22" spans="1:8" x14ac:dyDescent="0.35">
      <c r="A22" s="25">
        <v>76</v>
      </c>
      <c r="B22" s="21">
        <v>0</v>
      </c>
      <c r="C22" s="21">
        <v>1</v>
      </c>
      <c r="D22" s="21">
        <v>1</v>
      </c>
      <c r="E22" t="s">
        <v>466</v>
      </c>
      <c r="F22" t="s">
        <v>1240</v>
      </c>
      <c r="G22" t="s">
        <v>451</v>
      </c>
      <c r="H22">
        <v>1</v>
      </c>
    </row>
    <row r="23" spans="1:8" x14ac:dyDescent="0.35">
      <c r="A23" s="25">
        <v>76</v>
      </c>
      <c r="B23" s="21">
        <v>0</v>
      </c>
      <c r="C23" s="21">
        <v>1</v>
      </c>
      <c r="D23" s="21">
        <v>1</v>
      </c>
      <c r="E23" t="s">
        <v>466</v>
      </c>
      <c r="F23" t="s">
        <v>482</v>
      </c>
      <c r="G23" t="s">
        <v>451</v>
      </c>
      <c r="H23">
        <v>1</v>
      </c>
    </row>
    <row r="24" spans="1:8" x14ac:dyDescent="0.35">
      <c r="A24" s="25">
        <v>76</v>
      </c>
      <c r="B24" s="21">
        <v>0</v>
      </c>
      <c r="C24" s="21">
        <v>1</v>
      </c>
      <c r="D24" s="2">
        <v>0</v>
      </c>
      <c r="E24" t="s">
        <v>472</v>
      </c>
      <c r="F24" s="35" t="s">
        <v>1232</v>
      </c>
      <c r="G24" t="s">
        <v>469</v>
      </c>
    </row>
  </sheetData>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39163-3461-49B7-B809-25AC08B788F6}">
  <dimension ref="A1:H31"/>
  <sheetViews>
    <sheetView tabSelected="1" workbookViewId="0">
      <selection activeCell="K26" sqref="K26"/>
    </sheetView>
  </sheetViews>
  <sheetFormatPr defaultRowHeight="14.5" x14ac:dyDescent="0.35"/>
  <cols>
    <col min="4" max="4" width="12.90625" customWidth="1"/>
    <col min="5" max="5" width="22.1796875" customWidth="1"/>
    <col min="6" max="6" width="18.6328125" customWidth="1"/>
  </cols>
  <sheetData>
    <row r="1" spans="1:8" ht="29" x14ac:dyDescent="0.35">
      <c r="A1" s="15" t="s">
        <v>38</v>
      </c>
      <c r="B1" s="20" t="s">
        <v>442</v>
      </c>
      <c r="C1" s="20" t="s">
        <v>443</v>
      </c>
      <c r="D1" s="20" t="s">
        <v>444</v>
      </c>
      <c r="E1" s="13" t="s">
        <v>445</v>
      </c>
      <c r="F1" s="13" t="s">
        <v>446</v>
      </c>
      <c r="G1" s="13" t="s">
        <v>447</v>
      </c>
      <c r="H1" s="13" t="s">
        <v>448</v>
      </c>
    </row>
    <row r="2" spans="1:8" x14ac:dyDescent="0.35">
      <c r="A2" s="25">
        <v>77</v>
      </c>
      <c r="B2" s="2">
        <v>0</v>
      </c>
      <c r="C2" s="21">
        <v>1</v>
      </c>
      <c r="D2" s="21">
        <v>1</v>
      </c>
      <c r="E2" t="s">
        <v>449</v>
      </c>
      <c r="F2" t="s">
        <v>479</v>
      </c>
      <c r="G2" t="s">
        <v>451</v>
      </c>
      <c r="H2">
        <v>100</v>
      </c>
    </row>
    <row r="3" spans="1:8" x14ac:dyDescent="0.35">
      <c r="A3" s="25">
        <v>77</v>
      </c>
      <c r="B3" s="2">
        <v>0</v>
      </c>
      <c r="C3" s="21">
        <v>1</v>
      </c>
      <c r="D3" s="21">
        <v>1</v>
      </c>
      <c r="E3" t="s">
        <v>449</v>
      </c>
      <c r="F3" t="s">
        <v>450</v>
      </c>
      <c r="G3" t="s">
        <v>451</v>
      </c>
      <c r="H3">
        <v>90</v>
      </c>
    </row>
    <row r="4" spans="1:8" x14ac:dyDescent="0.35">
      <c r="A4" s="25">
        <v>77</v>
      </c>
      <c r="B4" s="2">
        <v>0</v>
      </c>
      <c r="C4" s="21">
        <v>1</v>
      </c>
      <c r="D4" s="21">
        <v>1</v>
      </c>
      <c r="E4" t="s">
        <v>449</v>
      </c>
      <c r="F4" t="s">
        <v>452</v>
      </c>
      <c r="G4" t="s">
        <v>451</v>
      </c>
      <c r="H4">
        <v>110</v>
      </c>
    </row>
    <row r="5" spans="1:8" x14ac:dyDescent="0.35">
      <c r="A5" s="25">
        <v>77</v>
      </c>
      <c r="B5" s="2">
        <v>0</v>
      </c>
      <c r="C5" s="21">
        <v>1</v>
      </c>
      <c r="D5" s="21">
        <v>1</v>
      </c>
      <c r="E5" t="s">
        <v>449</v>
      </c>
      <c r="F5" t="s">
        <v>453</v>
      </c>
      <c r="G5" t="s">
        <v>451</v>
      </c>
      <c r="H5">
        <v>120</v>
      </c>
    </row>
    <row r="6" spans="1:8" x14ac:dyDescent="0.35">
      <c r="A6" s="25">
        <v>77</v>
      </c>
      <c r="B6" s="2">
        <v>0</v>
      </c>
      <c r="C6" s="21">
        <v>1</v>
      </c>
      <c r="D6" s="21">
        <v>1</v>
      </c>
      <c r="E6" t="s">
        <v>449</v>
      </c>
      <c r="F6" t="s">
        <v>454</v>
      </c>
      <c r="G6" t="s">
        <v>451</v>
      </c>
      <c r="H6">
        <v>40</v>
      </c>
    </row>
    <row r="7" spans="1:8" x14ac:dyDescent="0.35">
      <c r="A7" s="25">
        <v>77</v>
      </c>
      <c r="B7" s="2">
        <v>0</v>
      </c>
      <c r="C7" s="21">
        <v>1</v>
      </c>
      <c r="D7" s="21">
        <v>1</v>
      </c>
      <c r="E7" t="s">
        <v>449</v>
      </c>
      <c r="F7" t="s">
        <v>455</v>
      </c>
      <c r="G7" t="s">
        <v>451</v>
      </c>
      <c r="H7">
        <v>40</v>
      </c>
    </row>
    <row r="8" spans="1:8" x14ac:dyDescent="0.35">
      <c r="A8" s="25">
        <v>77</v>
      </c>
      <c r="B8" s="2">
        <v>0</v>
      </c>
      <c r="C8" s="21">
        <v>1</v>
      </c>
      <c r="D8" s="21">
        <v>1</v>
      </c>
      <c r="E8" t="s">
        <v>449</v>
      </c>
      <c r="F8" t="s">
        <v>486</v>
      </c>
      <c r="G8" t="s">
        <v>451</v>
      </c>
      <c r="H8">
        <v>55</v>
      </c>
    </row>
    <row r="9" spans="1:8" x14ac:dyDescent="0.35">
      <c r="A9" s="25">
        <v>77</v>
      </c>
      <c r="B9" s="2">
        <v>0</v>
      </c>
      <c r="C9" s="21">
        <v>1</v>
      </c>
      <c r="D9" s="21">
        <v>1</v>
      </c>
      <c r="E9" t="s">
        <v>449</v>
      </c>
      <c r="F9" t="s">
        <v>571</v>
      </c>
      <c r="G9" t="s">
        <v>451</v>
      </c>
      <c r="H9">
        <v>55</v>
      </c>
    </row>
    <row r="10" spans="1:8" x14ac:dyDescent="0.35">
      <c r="A10" s="25">
        <v>77</v>
      </c>
      <c r="B10" s="2">
        <v>0</v>
      </c>
      <c r="C10" s="21">
        <v>1</v>
      </c>
      <c r="D10" s="21">
        <v>1</v>
      </c>
      <c r="E10" t="s">
        <v>449</v>
      </c>
      <c r="F10" t="s">
        <v>656</v>
      </c>
      <c r="G10" t="s">
        <v>451</v>
      </c>
      <c r="H10">
        <f>1997-SUM(H2:H9)</f>
        <v>1387</v>
      </c>
    </row>
    <row r="11" spans="1:8" x14ac:dyDescent="0.35">
      <c r="A11" s="25">
        <v>77</v>
      </c>
      <c r="B11" s="21">
        <v>0</v>
      </c>
      <c r="C11" s="21">
        <v>1</v>
      </c>
      <c r="D11" s="21">
        <v>1</v>
      </c>
      <c r="E11" t="s">
        <v>456</v>
      </c>
      <c r="F11" t="s">
        <v>1246</v>
      </c>
      <c r="G11" t="s">
        <v>451</v>
      </c>
      <c r="H11">
        <v>1997</v>
      </c>
    </row>
    <row r="12" spans="1:8" x14ac:dyDescent="0.35">
      <c r="A12" s="25">
        <v>77</v>
      </c>
      <c r="B12" s="21">
        <v>0</v>
      </c>
      <c r="C12" s="21">
        <v>1</v>
      </c>
      <c r="D12" s="21">
        <v>1</v>
      </c>
      <c r="E12" t="s">
        <v>458</v>
      </c>
      <c r="F12" t="s">
        <v>1050</v>
      </c>
      <c r="G12" t="s">
        <v>451</v>
      </c>
      <c r="H12">
        <v>1877</v>
      </c>
    </row>
    <row r="13" spans="1:8" x14ac:dyDescent="0.35">
      <c r="A13" s="25">
        <v>77</v>
      </c>
      <c r="B13" s="21">
        <v>0</v>
      </c>
      <c r="C13" s="21">
        <v>1</v>
      </c>
      <c r="D13" s="21">
        <v>1</v>
      </c>
      <c r="E13" t="s">
        <v>458</v>
      </c>
      <c r="F13" t="s">
        <v>585</v>
      </c>
      <c r="G13" t="s">
        <v>451</v>
      </c>
      <c r="H13">
        <v>40</v>
      </c>
    </row>
    <row r="14" spans="1:8" x14ac:dyDescent="0.35">
      <c r="A14" s="25">
        <v>77</v>
      </c>
      <c r="B14" s="21">
        <v>0</v>
      </c>
      <c r="C14" s="21">
        <v>1</v>
      </c>
      <c r="D14" s="21">
        <v>1</v>
      </c>
      <c r="E14" t="s">
        <v>458</v>
      </c>
      <c r="F14" t="s">
        <v>584</v>
      </c>
      <c r="G14" t="s">
        <v>451</v>
      </c>
      <c r="H14">
        <v>11</v>
      </c>
    </row>
    <row r="15" spans="1:8" x14ac:dyDescent="0.35">
      <c r="A15" s="25">
        <v>77</v>
      </c>
      <c r="B15" s="21">
        <v>0</v>
      </c>
      <c r="C15" s="21">
        <v>1</v>
      </c>
      <c r="D15" s="21">
        <v>1</v>
      </c>
      <c r="E15" t="s">
        <v>458</v>
      </c>
      <c r="F15" t="s">
        <v>583</v>
      </c>
      <c r="G15" t="s">
        <v>451</v>
      </c>
      <c r="H15">
        <v>11</v>
      </c>
    </row>
    <row r="16" spans="1:8" x14ac:dyDescent="0.35">
      <c r="A16" s="25">
        <v>77</v>
      </c>
      <c r="B16" s="21">
        <v>0</v>
      </c>
      <c r="C16" s="21">
        <v>1</v>
      </c>
      <c r="D16" s="21">
        <v>1</v>
      </c>
      <c r="E16" t="s">
        <v>458</v>
      </c>
      <c r="F16" t="s">
        <v>950</v>
      </c>
      <c r="G16" t="s">
        <v>451</v>
      </c>
      <c r="H16">
        <v>1</v>
      </c>
    </row>
    <row r="17" spans="1:8" x14ac:dyDescent="0.35">
      <c r="A17" s="25">
        <v>77</v>
      </c>
      <c r="B17" s="21">
        <v>0</v>
      </c>
      <c r="C17" s="21">
        <v>1</v>
      </c>
      <c r="D17" s="21">
        <v>1</v>
      </c>
      <c r="E17" t="s">
        <v>458</v>
      </c>
      <c r="F17" t="s">
        <v>482</v>
      </c>
      <c r="G17" t="s">
        <v>451</v>
      </c>
      <c r="H17">
        <v>57</v>
      </c>
    </row>
    <row r="18" spans="1:8" x14ac:dyDescent="0.35">
      <c r="A18" s="25">
        <v>77</v>
      </c>
      <c r="B18" s="21">
        <v>0</v>
      </c>
      <c r="C18" s="21">
        <v>1</v>
      </c>
      <c r="D18" s="21">
        <v>1</v>
      </c>
      <c r="E18" t="s">
        <v>460</v>
      </c>
      <c r="F18" t="s">
        <v>581</v>
      </c>
      <c r="G18" t="s">
        <v>451</v>
      </c>
      <c r="H18">
        <v>1884</v>
      </c>
    </row>
    <row r="19" spans="1:8" x14ac:dyDescent="0.35">
      <c r="A19" s="25">
        <v>77</v>
      </c>
      <c r="B19" s="21">
        <v>0</v>
      </c>
      <c r="C19" s="21">
        <v>1</v>
      </c>
      <c r="D19" s="21">
        <v>1</v>
      </c>
      <c r="E19" t="s">
        <v>460</v>
      </c>
      <c r="F19" t="s">
        <v>580</v>
      </c>
      <c r="G19" t="s">
        <v>451</v>
      </c>
      <c r="H19">
        <v>60</v>
      </c>
    </row>
    <row r="20" spans="1:8" x14ac:dyDescent="0.35">
      <c r="A20" s="25">
        <v>77</v>
      </c>
      <c r="B20" s="21">
        <v>0</v>
      </c>
      <c r="C20" s="21">
        <v>1</v>
      </c>
      <c r="D20" s="21">
        <v>1</v>
      </c>
      <c r="E20" t="s">
        <v>460</v>
      </c>
      <c r="F20" t="s">
        <v>482</v>
      </c>
      <c r="G20" t="s">
        <v>451</v>
      </c>
      <c r="H20">
        <v>53</v>
      </c>
    </row>
    <row r="21" spans="1:8" x14ac:dyDescent="0.35">
      <c r="A21" s="25">
        <v>77</v>
      </c>
      <c r="B21" s="21">
        <v>0</v>
      </c>
      <c r="C21" s="21">
        <v>1</v>
      </c>
      <c r="D21" s="21">
        <v>1</v>
      </c>
      <c r="E21" t="s">
        <v>461</v>
      </c>
      <c r="F21" t="s">
        <v>462</v>
      </c>
      <c r="G21" t="s">
        <v>451</v>
      </c>
      <c r="H21">
        <v>1997</v>
      </c>
    </row>
    <row r="22" spans="1:8" x14ac:dyDescent="0.35">
      <c r="A22" s="25">
        <v>77</v>
      </c>
      <c r="B22" s="21">
        <v>0</v>
      </c>
      <c r="C22" s="21">
        <v>1</v>
      </c>
      <c r="D22" s="21">
        <v>1</v>
      </c>
      <c r="E22" t="s">
        <v>463</v>
      </c>
      <c r="F22" t="s">
        <v>465</v>
      </c>
      <c r="G22" t="s">
        <v>451</v>
      </c>
      <c r="H22">
        <v>807</v>
      </c>
    </row>
    <row r="23" spans="1:8" x14ac:dyDescent="0.35">
      <c r="A23" s="25">
        <v>77</v>
      </c>
      <c r="B23" s="21">
        <v>0</v>
      </c>
      <c r="C23" s="21">
        <v>1</v>
      </c>
      <c r="D23" s="21">
        <v>1</v>
      </c>
      <c r="E23" t="s">
        <v>463</v>
      </c>
      <c r="F23" t="s">
        <v>464</v>
      </c>
      <c r="G23" t="s">
        <v>451</v>
      </c>
      <c r="H23">
        <v>1190</v>
      </c>
    </row>
    <row r="24" spans="1:8" x14ac:dyDescent="0.35">
      <c r="A24" s="25">
        <v>77</v>
      </c>
      <c r="B24" s="21">
        <v>0</v>
      </c>
      <c r="C24" s="21">
        <v>1</v>
      </c>
      <c r="D24" s="21">
        <v>1</v>
      </c>
      <c r="E24" t="s">
        <v>466</v>
      </c>
      <c r="F24" t="s">
        <v>459</v>
      </c>
      <c r="G24" t="s">
        <v>451</v>
      </c>
      <c r="H24">
        <v>4</v>
      </c>
    </row>
    <row r="25" spans="1:8" x14ac:dyDescent="0.35">
      <c r="A25" s="25">
        <v>77</v>
      </c>
      <c r="B25" s="21">
        <v>0</v>
      </c>
      <c r="C25" s="21">
        <v>1</v>
      </c>
      <c r="D25" s="21">
        <v>1</v>
      </c>
      <c r="E25" t="s">
        <v>474</v>
      </c>
      <c r="F25" t="s">
        <v>462</v>
      </c>
      <c r="G25" t="s">
        <v>451</v>
      </c>
      <c r="H25">
        <v>2003</v>
      </c>
    </row>
    <row r="26" spans="1:8" x14ac:dyDescent="0.35">
      <c r="A26" s="25">
        <v>77</v>
      </c>
      <c r="B26" s="21">
        <v>0</v>
      </c>
      <c r="C26" s="21">
        <v>1</v>
      </c>
      <c r="D26" s="21">
        <v>1</v>
      </c>
      <c r="E26" t="s">
        <v>677</v>
      </c>
      <c r="F26" t="s">
        <v>835</v>
      </c>
      <c r="G26" t="s">
        <v>451</v>
      </c>
      <c r="H26">
        <v>1711</v>
      </c>
    </row>
    <row r="27" spans="1:8" x14ac:dyDescent="0.35">
      <c r="A27" s="25">
        <v>77</v>
      </c>
      <c r="B27" s="21">
        <v>0</v>
      </c>
      <c r="C27" s="21">
        <v>1</v>
      </c>
      <c r="D27" s="21">
        <v>1</v>
      </c>
      <c r="E27" t="s">
        <v>677</v>
      </c>
      <c r="F27" t="s">
        <v>689</v>
      </c>
      <c r="G27" t="s">
        <v>451</v>
      </c>
      <c r="H27">
        <v>292</v>
      </c>
    </row>
    <row r="28" spans="1:8" x14ac:dyDescent="0.35">
      <c r="A28" s="25">
        <v>77</v>
      </c>
      <c r="B28" s="21">
        <v>0</v>
      </c>
      <c r="C28" s="21">
        <v>1</v>
      </c>
      <c r="D28" s="21">
        <v>1</v>
      </c>
      <c r="E28" t="s">
        <v>1010</v>
      </c>
      <c r="F28" t="s">
        <v>1017</v>
      </c>
      <c r="G28" t="s">
        <v>451</v>
      </c>
      <c r="H28">
        <v>2003</v>
      </c>
    </row>
    <row r="29" spans="1:8" x14ac:dyDescent="0.35">
      <c r="A29" s="25">
        <v>77</v>
      </c>
      <c r="B29" s="21">
        <v>0</v>
      </c>
      <c r="C29" s="21">
        <v>1</v>
      </c>
      <c r="D29" s="2">
        <v>0</v>
      </c>
      <c r="E29" t="s">
        <v>472</v>
      </c>
      <c r="F29" s="35" t="s">
        <v>1241</v>
      </c>
      <c r="G29" t="s">
        <v>469</v>
      </c>
    </row>
    <row r="30" spans="1:8" x14ac:dyDescent="0.35">
      <c r="A30" s="25">
        <v>77</v>
      </c>
      <c r="B30" s="21">
        <v>0</v>
      </c>
      <c r="C30" s="21">
        <v>1</v>
      </c>
      <c r="D30" s="21" t="s">
        <v>631</v>
      </c>
      <c r="E30" t="s">
        <v>467</v>
      </c>
      <c r="F30" t="s">
        <v>1247</v>
      </c>
      <c r="G30" t="s">
        <v>469</v>
      </c>
    </row>
    <row r="31" spans="1:8" x14ac:dyDescent="0.35">
      <c r="A31" s="25">
        <v>77</v>
      </c>
      <c r="B31" s="21">
        <v>0</v>
      </c>
      <c r="C31" s="21">
        <v>1</v>
      </c>
      <c r="D31" s="21">
        <v>0</v>
      </c>
      <c r="E31" t="s">
        <v>470</v>
      </c>
      <c r="F31" t="s">
        <v>1248</v>
      </c>
      <c r="G31" t="s">
        <v>469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72C5EC-7FF9-4676-B8B2-C14A5A08807B}">
  <dimension ref="A1:H313"/>
  <sheetViews>
    <sheetView workbookViewId="0">
      <pane ySplit="1" topLeftCell="A2" activePane="bottomLeft" state="frozen"/>
      <selection pane="bottomLeft" activeCell="E2" sqref="E2"/>
    </sheetView>
  </sheetViews>
  <sheetFormatPr defaultColWidth="8.81640625" defaultRowHeight="14.5" x14ac:dyDescent="0.35"/>
  <cols>
    <col min="1" max="1" width="12.453125" customWidth="1"/>
    <col min="2" max="2" width="9.453125" style="22" customWidth="1"/>
    <col min="3" max="3" width="8.453125" style="23" customWidth="1"/>
    <col min="4" max="4" width="14.453125" style="23" bestFit="1" customWidth="1"/>
    <col min="5" max="5" width="21.453125" bestFit="1" customWidth="1"/>
    <col min="6" max="6" width="36.1796875" customWidth="1"/>
    <col min="7" max="7" width="11.1796875" bestFit="1" customWidth="1"/>
    <col min="8" max="8" width="13.453125" customWidth="1"/>
  </cols>
  <sheetData>
    <row r="1" spans="1:8" s="16" customFormat="1" ht="51.75" customHeight="1" x14ac:dyDescent="0.35">
      <c r="A1" s="15" t="s">
        <v>38</v>
      </c>
      <c r="B1" s="20" t="s">
        <v>442</v>
      </c>
      <c r="C1" s="20" t="s">
        <v>443</v>
      </c>
      <c r="D1" s="20" t="s">
        <v>444</v>
      </c>
      <c r="E1" s="13" t="s">
        <v>445</v>
      </c>
      <c r="F1" s="13" t="s">
        <v>446</v>
      </c>
      <c r="G1" s="13" t="s">
        <v>447</v>
      </c>
      <c r="H1" s="13" t="s">
        <v>448</v>
      </c>
    </row>
    <row r="2" spans="1:8" x14ac:dyDescent="0.35">
      <c r="A2" s="25">
        <v>6</v>
      </c>
      <c r="B2" s="21">
        <v>0</v>
      </c>
      <c r="C2" s="21">
        <v>1</v>
      </c>
      <c r="D2" s="21">
        <v>1</v>
      </c>
      <c r="E2" t="s">
        <v>449</v>
      </c>
      <c r="F2" t="s">
        <v>479</v>
      </c>
      <c r="G2" t="s">
        <v>451</v>
      </c>
      <c r="H2">
        <v>7</v>
      </c>
    </row>
    <row r="3" spans="1:8" x14ac:dyDescent="0.35">
      <c r="A3" s="25">
        <v>6</v>
      </c>
      <c r="B3" s="21">
        <v>0</v>
      </c>
      <c r="C3" s="21">
        <v>1</v>
      </c>
      <c r="D3" s="21">
        <v>1</v>
      </c>
      <c r="E3" t="s">
        <v>449</v>
      </c>
      <c r="F3" t="s">
        <v>450</v>
      </c>
      <c r="G3" t="s">
        <v>451</v>
      </c>
      <c r="H3">
        <v>16</v>
      </c>
    </row>
    <row r="4" spans="1:8" x14ac:dyDescent="0.35">
      <c r="A4" s="25">
        <v>6</v>
      </c>
      <c r="B4" s="21">
        <v>0</v>
      </c>
      <c r="C4" s="21">
        <v>1</v>
      </c>
      <c r="D4" s="21">
        <v>1</v>
      </c>
      <c r="E4" t="s">
        <v>449</v>
      </c>
      <c r="F4" t="s">
        <v>452</v>
      </c>
      <c r="G4" t="s">
        <v>451</v>
      </c>
      <c r="H4">
        <v>6</v>
      </c>
    </row>
    <row r="5" spans="1:8" x14ac:dyDescent="0.35">
      <c r="A5" s="25">
        <v>6</v>
      </c>
      <c r="B5" s="21">
        <v>0</v>
      </c>
      <c r="C5" s="21">
        <v>1</v>
      </c>
      <c r="D5" s="21">
        <v>1</v>
      </c>
      <c r="E5" t="s">
        <v>449</v>
      </c>
      <c r="F5" t="s">
        <v>453</v>
      </c>
      <c r="G5" t="s">
        <v>451</v>
      </c>
      <c r="H5">
        <v>1</v>
      </c>
    </row>
    <row r="6" spans="1:8" x14ac:dyDescent="0.35">
      <c r="A6" s="25">
        <v>6</v>
      </c>
      <c r="B6" s="21">
        <v>0</v>
      </c>
      <c r="C6" s="21">
        <v>1</v>
      </c>
      <c r="D6" s="21">
        <v>1</v>
      </c>
      <c r="E6" t="s">
        <v>449</v>
      </c>
      <c r="F6" t="s">
        <v>454</v>
      </c>
      <c r="G6" t="s">
        <v>451</v>
      </c>
      <c r="H6">
        <v>1</v>
      </c>
    </row>
    <row r="7" spans="1:8" x14ac:dyDescent="0.35">
      <c r="A7" s="25">
        <v>6</v>
      </c>
      <c r="B7" s="21">
        <v>0</v>
      </c>
      <c r="C7" s="21">
        <v>1</v>
      </c>
      <c r="D7" s="21">
        <v>1</v>
      </c>
      <c r="E7" t="s">
        <v>456</v>
      </c>
      <c r="F7" t="s">
        <v>576</v>
      </c>
      <c r="G7" t="s">
        <v>451</v>
      </c>
      <c r="H7">
        <v>31</v>
      </c>
    </row>
    <row r="8" spans="1:8" x14ac:dyDescent="0.35">
      <c r="A8" s="25">
        <v>6</v>
      </c>
      <c r="B8" s="21">
        <v>0</v>
      </c>
      <c r="C8" s="21">
        <v>1</v>
      </c>
      <c r="D8" s="21">
        <v>1</v>
      </c>
      <c r="E8" t="s">
        <v>458</v>
      </c>
      <c r="F8" t="s">
        <v>459</v>
      </c>
      <c r="G8" t="s">
        <v>451</v>
      </c>
      <c r="H8">
        <v>31</v>
      </c>
    </row>
    <row r="9" spans="1:8" x14ac:dyDescent="0.35">
      <c r="A9" s="25">
        <v>6</v>
      </c>
      <c r="B9" s="21">
        <v>0</v>
      </c>
      <c r="C9" s="21">
        <v>1</v>
      </c>
      <c r="D9" s="21">
        <v>1</v>
      </c>
      <c r="E9" t="s">
        <v>460</v>
      </c>
      <c r="F9" t="s">
        <v>459</v>
      </c>
      <c r="G9" t="s">
        <v>451</v>
      </c>
      <c r="H9">
        <v>31</v>
      </c>
    </row>
    <row r="10" spans="1:8" x14ac:dyDescent="0.35">
      <c r="A10" s="25">
        <v>6</v>
      </c>
      <c r="B10" s="21">
        <v>0</v>
      </c>
      <c r="C10" s="21">
        <v>1</v>
      </c>
      <c r="D10" s="21">
        <v>1</v>
      </c>
      <c r="E10" t="s">
        <v>461</v>
      </c>
      <c r="F10" s="5" t="s">
        <v>462</v>
      </c>
      <c r="G10" t="s">
        <v>451</v>
      </c>
      <c r="H10">
        <v>31</v>
      </c>
    </row>
    <row r="11" spans="1:8" x14ac:dyDescent="0.35">
      <c r="A11" s="25">
        <v>6</v>
      </c>
      <c r="B11" s="21">
        <v>0</v>
      </c>
      <c r="C11" s="21">
        <v>1</v>
      </c>
      <c r="D11" s="21">
        <v>1</v>
      </c>
      <c r="E11" t="s">
        <v>463</v>
      </c>
      <c r="F11" t="s">
        <v>464</v>
      </c>
      <c r="G11" t="s">
        <v>451</v>
      </c>
      <c r="H11">
        <v>11</v>
      </c>
    </row>
    <row r="12" spans="1:8" x14ac:dyDescent="0.35">
      <c r="A12" s="25">
        <v>6</v>
      </c>
      <c r="B12" s="21">
        <v>0</v>
      </c>
      <c r="C12" s="21">
        <v>1</v>
      </c>
      <c r="D12" s="21">
        <v>1</v>
      </c>
      <c r="E12" t="s">
        <v>463</v>
      </c>
      <c r="F12" t="s">
        <v>465</v>
      </c>
      <c r="G12" t="s">
        <v>451</v>
      </c>
      <c r="H12">
        <v>12</v>
      </c>
    </row>
    <row r="13" spans="1:8" x14ac:dyDescent="0.35">
      <c r="A13" s="25">
        <v>6</v>
      </c>
      <c r="B13" s="21">
        <v>0</v>
      </c>
      <c r="C13" s="21">
        <v>1</v>
      </c>
      <c r="D13" s="21">
        <v>1</v>
      </c>
      <c r="E13" t="s">
        <v>463</v>
      </c>
      <c r="F13" t="s">
        <v>459</v>
      </c>
      <c r="G13" t="s">
        <v>451</v>
      </c>
      <c r="H13">
        <v>8</v>
      </c>
    </row>
    <row r="14" spans="1:8" x14ac:dyDescent="0.35">
      <c r="A14" s="25">
        <v>6</v>
      </c>
      <c r="B14" s="21">
        <v>0</v>
      </c>
      <c r="C14" s="21">
        <v>1</v>
      </c>
      <c r="D14" s="21">
        <v>1</v>
      </c>
      <c r="E14" t="s">
        <v>466</v>
      </c>
      <c r="F14" t="s">
        <v>577</v>
      </c>
      <c r="G14" t="s">
        <v>451</v>
      </c>
      <c r="H14">
        <v>31</v>
      </c>
    </row>
    <row r="15" spans="1:8" x14ac:dyDescent="0.35">
      <c r="A15" s="25">
        <v>6</v>
      </c>
      <c r="B15" s="21">
        <v>0</v>
      </c>
      <c r="C15" s="21">
        <v>1</v>
      </c>
      <c r="D15" s="2">
        <v>0</v>
      </c>
      <c r="E15" t="s">
        <v>467</v>
      </c>
      <c r="F15" s="35" t="s">
        <v>578</v>
      </c>
      <c r="G15" t="s">
        <v>469</v>
      </c>
    </row>
    <row r="16" spans="1:8" x14ac:dyDescent="0.35">
      <c r="A16" s="25">
        <v>6</v>
      </c>
      <c r="B16" s="21">
        <v>0</v>
      </c>
      <c r="C16" s="21">
        <v>1</v>
      </c>
      <c r="D16" s="2">
        <v>0</v>
      </c>
      <c r="E16" t="s">
        <v>470</v>
      </c>
      <c r="F16" s="35" t="s">
        <v>579</v>
      </c>
      <c r="G16" t="s">
        <v>469</v>
      </c>
    </row>
    <row r="17" spans="1:8" x14ac:dyDescent="0.35">
      <c r="A17" s="25">
        <v>6</v>
      </c>
      <c r="B17" s="21">
        <v>0</v>
      </c>
      <c r="C17" s="21">
        <v>1</v>
      </c>
      <c r="D17" s="2">
        <v>0</v>
      </c>
      <c r="E17" t="s">
        <v>472</v>
      </c>
      <c r="F17" t="s">
        <v>75</v>
      </c>
      <c r="G17" t="s">
        <v>469</v>
      </c>
    </row>
    <row r="18" spans="1:8" x14ac:dyDescent="0.35">
      <c r="A18" s="25">
        <v>6</v>
      </c>
      <c r="B18" s="21">
        <v>0</v>
      </c>
      <c r="C18" s="21">
        <v>1</v>
      </c>
      <c r="D18" s="21">
        <v>1</v>
      </c>
      <c r="E18" t="s">
        <v>474</v>
      </c>
      <c r="F18" s="5" t="s">
        <v>462</v>
      </c>
      <c r="G18" t="s">
        <v>451</v>
      </c>
      <c r="H18">
        <v>75</v>
      </c>
    </row>
    <row r="19" spans="1:8" x14ac:dyDescent="0.35">
      <c r="A19" s="25">
        <v>6</v>
      </c>
      <c r="B19" s="21">
        <v>0</v>
      </c>
      <c r="C19" s="21">
        <v>1</v>
      </c>
      <c r="D19" s="21">
        <v>1</v>
      </c>
      <c r="E19" t="s">
        <v>475</v>
      </c>
      <c r="F19" t="s">
        <v>477</v>
      </c>
      <c r="G19" t="s">
        <v>451</v>
      </c>
      <c r="H19">
        <v>35</v>
      </c>
    </row>
    <row r="20" spans="1:8" x14ac:dyDescent="0.35">
      <c r="A20" s="25">
        <v>6</v>
      </c>
      <c r="B20" s="21">
        <v>0</v>
      </c>
      <c r="C20" s="21">
        <v>1</v>
      </c>
      <c r="D20" s="21">
        <v>1</v>
      </c>
      <c r="E20" t="s">
        <v>475</v>
      </c>
      <c r="F20" t="s">
        <v>478</v>
      </c>
      <c r="G20" t="s">
        <v>451</v>
      </c>
      <c r="H20">
        <v>40</v>
      </c>
    </row>
    <row r="21" spans="1:8" x14ac:dyDescent="0.35">
      <c r="A21" s="25">
        <v>6</v>
      </c>
      <c r="B21" s="22">
        <v>0</v>
      </c>
      <c r="C21" s="23">
        <v>1</v>
      </c>
      <c r="D21" s="2">
        <v>1</v>
      </c>
      <c r="E21" t="s">
        <v>485</v>
      </c>
      <c r="F21" t="s">
        <v>31</v>
      </c>
      <c r="G21" t="s">
        <v>451</v>
      </c>
      <c r="H21">
        <v>20</v>
      </c>
    </row>
    <row r="22" spans="1:8" x14ac:dyDescent="0.35">
      <c r="A22" s="25">
        <v>6</v>
      </c>
      <c r="B22" s="22">
        <v>0</v>
      </c>
      <c r="C22" s="23">
        <v>1</v>
      </c>
      <c r="D22" s="2">
        <v>1</v>
      </c>
      <c r="E22" t="s">
        <v>485</v>
      </c>
      <c r="F22" t="s">
        <v>33</v>
      </c>
      <c r="G22" t="s">
        <v>451</v>
      </c>
      <c r="H22">
        <v>55</v>
      </c>
    </row>
    <row r="23" spans="1:8" x14ac:dyDescent="0.35">
      <c r="D23" s="2"/>
    </row>
    <row r="24" spans="1:8" x14ac:dyDescent="0.35">
      <c r="D24" s="2"/>
    </row>
    <row r="25" spans="1:8" x14ac:dyDescent="0.35">
      <c r="D25" s="2"/>
    </row>
    <row r="26" spans="1:8" x14ac:dyDescent="0.35">
      <c r="D26" s="2"/>
    </row>
    <row r="27" spans="1:8" x14ac:dyDescent="0.35">
      <c r="D27" s="2"/>
    </row>
    <row r="28" spans="1:8" x14ac:dyDescent="0.35">
      <c r="D28" s="2"/>
    </row>
    <row r="29" spans="1:8" x14ac:dyDescent="0.35">
      <c r="D29" s="2"/>
    </row>
    <row r="30" spans="1:8" x14ac:dyDescent="0.35">
      <c r="D30" s="2"/>
    </row>
    <row r="31" spans="1:8" x14ac:dyDescent="0.35">
      <c r="D31" s="2"/>
    </row>
    <row r="32" spans="1:8" x14ac:dyDescent="0.35">
      <c r="D32" s="2"/>
    </row>
    <row r="33" spans="4:4" x14ac:dyDescent="0.35">
      <c r="D33" s="2"/>
    </row>
    <row r="34" spans="4:4" x14ac:dyDescent="0.35">
      <c r="D34" s="2"/>
    </row>
    <row r="35" spans="4:4" x14ac:dyDescent="0.35">
      <c r="D35" s="2"/>
    </row>
    <row r="36" spans="4:4" x14ac:dyDescent="0.35">
      <c r="D36" s="2"/>
    </row>
    <row r="37" spans="4:4" x14ac:dyDescent="0.35">
      <c r="D37" s="2"/>
    </row>
    <row r="38" spans="4:4" x14ac:dyDescent="0.35">
      <c r="D38" s="2"/>
    </row>
    <row r="39" spans="4:4" x14ac:dyDescent="0.35">
      <c r="D39" s="2"/>
    </row>
    <row r="40" spans="4:4" x14ac:dyDescent="0.35">
      <c r="D40" s="2"/>
    </row>
    <row r="41" spans="4:4" x14ac:dyDescent="0.35">
      <c r="D41" s="2"/>
    </row>
    <row r="42" spans="4:4" x14ac:dyDescent="0.35">
      <c r="D42" s="2"/>
    </row>
    <row r="43" spans="4:4" x14ac:dyDescent="0.35">
      <c r="D43" s="2"/>
    </row>
    <row r="44" spans="4:4" x14ac:dyDescent="0.35">
      <c r="D44" s="2"/>
    </row>
    <row r="45" spans="4:4" x14ac:dyDescent="0.35">
      <c r="D45" s="2"/>
    </row>
    <row r="46" spans="4:4" x14ac:dyDescent="0.35">
      <c r="D46" s="2"/>
    </row>
    <row r="47" spans="4:4" x14ac:dyDescent="0.35">
      <c r="D47" s="2"/>
    </row>
    <row r="48" spans="4:4" x14ac:dyDescent="0.35">
      <c r="D48" s="2"/>
    </row>
    <row r="49" spans="4:4" x14ac:dyDescent="0.35">
      <c r="D49" s="2"/>
    </row>
    <row r="50" spans="4:4" x14ac:dyDescent="0.35">
      <c r="D50" s="2"/>
    </row>
    <row r="51" spans="4:4" x14ac:dyDescent="0.35">
      <c r="D51" s="2"/>
    </row>
    <row r="52" spans="4:4" x14ac:dyDescent="0.35">
      <c r="D52" s="2"/>
    </row>
    <row r="53" spans="4:4" x14ac:dyDescent="0.35">
      <c r="D53" s="2"/>
    </row>
    <row r="54" spans="4:4" x14ac:dyDescent="0.35">
      <c r="D54" s="2"/>
    </row>
    <row r="55" spans="4:4" x14ac:dyDescent="0.35">
      <c r="D55" s="2"/>
    </row>
    <row r="56" spans="4:4" x14ac:dyDescent="0.35">
      <c r="D56" s="2"/>
    </row>
    <row r="57" spans="4:4" x14ac:dyDescent="0.35">
      <c r="D57" s="2"/>
    </row>
    <row r="58" spans="4:4" x14ac:dyDescent="0.35">
      <c r="D58" s="2"/>
    </row>
    <row r="59" spans="4:4" x14ac:dyDescent="0.35">
      <c r="D59" s="2"/>
    </row>
    <row r="60" spans="4:4" x14ac:dyDescent="0.35">
      <c r="D60" s="2"/>
    </row>
    <row r="61" spans="4:4" x14ac:dyDescent="0.35">
      <c r="D61" s="2"/>
    </row>
    <row r="62" spans="4:4" x14ac:dyDescent="0.35">
      <c r="D62" s="2"/>
    </row>
    <row r="63" spans="4:4" x14ac:dyDescent="0.35">
      <c r="D63" s="2"/>
    </row>
    <row r="64" spans="4:4" x14ac:dyDescent="0.35">
      <c r="D64" s="2"/>
    </row>
    <row r="65" spans="4:4" x14ac:dyDescent="0.35">
      <c r="D65" s="2"/>
    </row>
    <row r="66" spans="4:4" x14ac:dyDescent="0.35">
      <c r="D66" s="2"/>
    </row>
    <row r="67" spans="4:4" x14ac:dyDescent="0.35">
      <c r="D67" s="2"/>
    </row>
    <row r="68" spans="4:4" x14ac:dyDescent="0.35">
      <c r="D68" s="2"/>
    </row>
    <row r="69" spans="4:4" x14ac:dyDescent="0.35">
      <c r="D69" s="2"/>
    </row>
    <row r="70" spans="4:4" x14ac:dyDescent="0.35">
      <c r="D70" s="2"/>
    </row>
    <row r="71" spans="4:4" x14ac:dyDescent="0.35">
      <c r="D71" s="2"/>
    </row>
    <row r="72" spans="4:4" x14ac:dyDescent="0.35">
      <c r="D72" s="2"/>
    </row>
    <row r="73" spans="4:4" x14ac:dyDescent="0.35">
      <c r="D73" s="2"/>
    </row>
    <row r="74" spans="4:4" x14ac:dyDescent="0.35">
      <c r="D74" s="2"/>
    </row>
    <row r="75" spans="4:4" x14ac:dyDescent="0.35">
      <c r="D75" s="2"/>
    </row>
    <row r="76" spans="4:4" x14ac:dyDescent="0.35">
      <c r="D76" s="2"/>
    </row>
    <row r="77" spans="4:4" x14ac:dyDescent="0.35">
      <c r="D77" s="2"/>
    </row>
    <row r="78" spans="4:4" x14ac:dyDescent="0.35">
      <c r="D78" s="2"/>
    </row>
    <row r="79" spans="4:4" x14ac:dyDescent="0.35">
      <c r="D79" s="2"/>
    </row>
    <row r="80" spans="4:4" x14ac:dyDescent="0.35">
      <c r="D80" s="2"/>
    </row>
    <row r="81" spans="4:4" x14ac:dyDescent="0.35">
      <c r="D81" s="2"/>
    </row>
    <row r="82" spans="4:4" x14ac:dyDescent="0.35">
      <c r="D82" s="2"/>
    </row>
    <row r="83" spans="4:4" x14ac:dyDescent="0.35">
      <c r="D83" s="2"/>
    </row>
    <row r="84" spans="4:4" x14ac:dyDescent="0.35">
      <c r="D84" s="2"/>
    </row>
    <row r="85" spans="4:4" x14ac:dyDescent="0.35">
      <c r="D85" s="2"/>
    </row>
    <row r="86" spans="4:4" x14ac:dyDescent="0.35">
      <c r="D86" s="2"/>
    </row>
    <row r="87" spans="4:4" x14ac:dyDescent="0.35">
      <c r="D87" s="2"/>
    </row>
    <row r="88" spans="4:4" x14ac:dyDescent="0.35">
      <c r="D88" s="2"/>
    </row>
    <row r="89" spans="4:4" x14ac:dyDescent="0.35">
      <c r="D89" s="2"/>
    </row>
    <row r="90" spans="4:4" x14ac:dyDescent="0.35">
      <c r="D90" s="2"/>
    </row>
    <row r="91" spans="4:4" x14ac:dyDescent="0.35">
      <c r="D91" s="2"/>
    </row>
    <row r="92" spans="4:4" x14ac:dyDescent="0.35">
      <c r="D92" s="2"/>
    </row>
    <row r="93" spans="4:4" x14ac:dyDescent="0.35">
      <c r="D93" s="2"/>
    </row>
    <row r="94" spans="4:4" x14ac:dyDescent="0.35">
      <c r="D94" s="2"/>
    </row>
    <row r="95" spans="4:4" x14ac:dyDescent="0.35">
      <c r="D95" s="2"/>
    </row>
    <row r="96" spans="4:4" x14ac:dyDescent="0.35">
      <c r="D96" s="2"/>
    </row>
    <row r="97" spans="4:4" x14ac:dyDescent="0.35">
      <c r="D97" s="2"/>
    </row>
    <row r="98" spans="4:4" x14ac:dyDescent="0.35">
      <c r="D98" s="2"/>
    </row>
    <row r="99" spans="4:4" x14ac:dyDescent="0.35">
      <c r="D99" s="2"/>
    </row>
    <row r="100" spans="4:4" x14ac:dyDescent="0.35">
      <c r="D100" s="2"/>
    </row>
    <row r="101" spans="4:4" x14ac:dyDescent="0.35">
      <c r="D101" s="2"/>
    </row>
    <row r="102" spans="4:4" x14ac:dyDescent="0.35">
      <c r="D102" s="2"/>
    </row>
    <row r="103" spans="4:4" x14ac:dyDescent="0.35">
      <c r="D103" s="2"/>
    </row>
    <row r="104" spans="4:4" x14ac:dyDescent="0.35">
      <c r="D104" s="2"/>
    </row>
    <row r="105" spans="4:4" x14ac:dyDescent="0.35">
      <c r="D105" s="2"/>
    </row>
    <row r="106" spans="4:4" x14ac:dyDescent="0.35">
      <c r="D106" s="2"/>
    </row>
    <row r="107" spans="4:4" x14ac:dyDescent="0.35">
      <c r="D107" s="2"/>
    </row>
    <row r="108" spans="4:4" x14ac:dyDescent="0.35">
      <c r="D108" s="2"/>
    </row>
    <row r="109" spans="4:4" x14ac:dyDescent="0.35">
      <c r="D109" s="2"/>
    </row>
    <row r="110" spans="4:4" x14ac:dyDescent="0.35">
      <c r="D110" s="2"/>
    </row>
    <row r="111" spans="4:4" x14ac:dyDescent="0.35">
      <c r="D111" s="2"/>
    </row>
    <row r="112" spans="4:4" x14ac:dyDescent="0.35">
      <c r="D112" s="2"/>
    </row>
    <row r="113" spans="4:4" x14ac:dyDescent="0.35">
      <c r="D113" s="2"/>
    </row>
    <row r="114" spans="4:4" x14ac:dyDescent="0.35">
      <c r="D114" s="2"/>
    </row>
    <row r="115" spans="4:4" x14ac:dyDescent="0.35">
      <c r="D115" s="2"/>
    </row>
    <row r="116" spans="4:4" x14ac:dyDescent="0.35">
      <c r="D116" s="2"/>
    </row>
    <row r="117" spans="4:4" x14ac:dyDescent="0.35">
      <c r="D117" s="2"/>
    </row>
    <row r="118" spans="4:4" x14ac:dyDescent="0.35">
      <c r="D118" s="2"/>
    </row>
    <row r="119" spans="4:4" x14ac:dyDescent="0.35">
      <c r="D119" s="2"/>
    </row>
    <row r="120" spans="4:4" x14ac:dyDescent="0.35">
      <c r="D120" s="2"/>
    </row>
    <row r="121" spans="4:4" x14ac:dyDescent="0.35">
      <c r="D121" s="2"/>
    </row>
    <row r="122" spans="4:4" x14ac:dyDescent="0.35">
      <c r="D122" s="2"/>
    </row>
    <row r="123" spans="4:4" x14ac:dyDescent="0.35">
      <c r="D123" s="2"/>
    </row>
    <row r="124" spans="4:4" x14ac:dyDescent="0.35">
      <c r="D124" s="2"/>
    </row>
    <row r="125" spans="4:4" x14ac:dyDescent="0.35">
      <c r="D125" s="2"/>
    </row>
    <row r="126" spans="4:4" x14ac:dyDescent="0.35">
      <c r="D126" s="2"/>
    </row>
    <row r="127" spans="4:4" x14ac:dyDescent="0.35">
      <c r="D127" s="2"/>
    </row>
    <row r="128" spans="4:4" x14ac:dyDescent="0.35">
      <c r="D128" s="2"/>
    </row>
    <row r="129" spans="4:4" x14ac:dyDescent="0.35">
      <c r="D129" s="2"/>
    </row>
    <row r="130" spans="4:4" x14ac:dyDescent="0.35">
      <c r="D130" s="2"/>
    </row>
    <row r="131" spans="4:4" x14ac:dyDescent="0.35">
      <c r="D131" s="2"/>
    </row>
    <row r="132" spans="4:4" x14ac:dyDescent="0.35">
      <c r="D132" s="2"/>
    </row>
    <row r="133" spans="4:4" x14ac:dyDescent="0.35">
      <c r="D133" s="2"/>
    </row>
    <row r="134" spans="4:4" x14ac:dyDescent="0.35">
      <c r="D134" s="2"/>
    </row>
    <row r="135" spans="4:4" x14ac:dyDescent="0.35">
      <c r="D135" s="2"/>
    </row>
    <row r="136" spans="4:4" x14ac:dyDescent="0.35">
      <c r="D136" s="2"/>
    </row>
    <row r="137" spans="4:4" x14ac:dyDescent="0.35">
      <c r="D137" s="2"/>
    </row>
    <row r="138" spans="4:4" x14ac:dyDescent="0.35">
      <c r="D138" s="2"/>
    </row>
    <row r="139" spans="4:4" x14ac:dyDescent="0.35">
      <c r="D139" s="2"/>
    </row>
    <row r="140" spans="4:4" x14ac:dyDescent="0.35">
      <c r="D140" s="2"/>
    </row>
    <row r="141" spans="4:4" x14ac:dyDescent="0.35">
      <c r="D141" s="2"/>
    </row>
    <row r="142" spans="4:4" x14ac:dyDescent="0.35">
      <c r="D142" s="2"/>
    </row>
    <row r="143" spans="4:4" x14ac:dyDescent="0.35">
      <c r="D143" s="2"/>
    </row>
    <row r="144" spans="4:4" x14ac:dyDescent="0.35">
      <c r="D144" s="2"/>
    </row>
    <row r="145" spans="4:4" x14ac:dyDescent="0.35">
      <c r="D145" s="2"/>
    </row>
    <row r="146" spans="4:4" x14ac:dyDescent="0.35">
      <c r="D146" s="2"/>
    </row>
    <row r="147" spans="4:4" x14ac:dyDescent="0.35">
      <c r="D147" s="2"/>
    </row>
    <row r="148" spans="4:4" x14ac:dyDescent="0.35">
      <c r="D148" s="2"/>
    </row>
    <row r="149" spans="4:4" x14ac:dyDescent="0.35">
      <c r="D149" s="2"/>
    </row>
    <row r="150" spans="4:4" x14ac:dyDescent="0.35">
      <c r="D150" s="2"/>
    </row>
    <row r="151" spans="4:4" x14ac:dyDescent="0.35">
      <c r="D151" s="2"/>
    </row>
    <row r="152" spans="4:4" x14ac:dyDescent="0.35">
      <c r="D152" s="2"/>
    </row>
    <row r="153" spans="4:4" x14ac:dyDescent="0.35">
      <c r="D153" s="2"/>
    </row>
    <row r="154" spans="4:4" x14ac:dyDescent="0.35">
      <c r="D154" s="2"/>
    </row>
    <row r="155" spans="4:4" x14ac:dyDescent="0.35">
      <c r="D155" s="2"/>
    </row>
    <row r="156" spans="4:4" x14ac:dyDescent="0.35">
      <c r="D156" s="2"/>
    </row>
    <row r="157" spans="4:4" x14ac:dyDescent="0.35">
      <c r="D157" s="2"/>
    </row>
    <row r="158" spans="4:4" x14ac:dyDescent="0.35">
      <c r="D158" s="2"/>
    </row>
    <row r="159" spans="4:4" x14ac:dyDescent="0.35">
      <c r="D159" s="2"/>
    </row>
    <row r="160" spans="4:4" x14ac:dyDescent="0.35">
      <c r="D160" s="2"/>
    </row>
    <row r="161" spans="4:4" x14ac:dyDescent="0.35">
      <c r="D161" s="2"/>
    </row>
    <row r="162" spans="4:4" x14ac:dyDescent="0.35">
      <c r="D162" s="2"/>
    </row>
    <row r="163" spans="4:4" x14ac:dyDescent="0.35">
      <c r="D163" s="2"/>
    </row>
    <row r="164" spans="4:4" x14ac:dyDescent="0.35">
      <c r="D164" s="2"/>
    </row>
    <row r="165" spans="4:4" x14ac:dyDescent="0.35">
      <c r="D165" s="2"/>
    </row>
    <row r="166" spans="4:4" x14ac:dyDescent="0.35">
      <c r="D166" s="2"/>
    </row>
    <row r="167" spans="4:4" x14ac:dyDescent="0.35">
      <c r="D167" s="2"/>
    </row>
    <row r="168" spans="4:4" x14ac:dyDescent="0.35">
      <c r="D168" s="2"/>
    </row>
    <row r="169" spans="4:4" x14ac:dyDescent="0.35">
      <c r="D169" s="2"/>
    </row>
    <row r="170" spans="4:4" x14ac:dyDescent="0.35">
      <c r="D170" s="2"/>
    </row>
    <row r="171" spans="4:4" x14ac:dyDescent="0.35">
      <c r="D171" s="2"/>
    </row>
    <row r="172" spans="4:4" x14ac:dyDescent="0.35">
      <c r="D172" s="2"/>
    </row>
    <row r="173" spans="4:4" x14ac:dyDescent="0.35">
      <c r="D173" s="2"/>
    </row>
    <row r="174" spans="4:4" x14ac:dyDescent="0.35">
      <c r="D174" s="2"/>
    </row>
    <row r="175" spans="4:4" x14ac:dyDescent="0.35">
      <c r="D175" s="2"/>
    </row>
    <row r="176" spans="4:4" x14ac:dyDescent="0.35">
      <c r="D176" s="2"/>
    </row>
    <row r="177" spans="4:4" x14ac:dyDescent="0.35">
      <c r="D177" s="2"/>
    </row>
    <row r="178" spans="4:4" x14ac:dyDescent="0.35">
      <c r="D178" s="2"/>
    </row>
    <row r="179" spans="4:4" x14ac:dyDescent="0.35">
      <c r="D179" s="2"/>
    </row>
    <row r="180" spans="4:4" x14ac:dyDescent="0.35">
      <c r="D180" s="2"/>
    </row>
    <row r="181" spans="4:4" x14ac:dyDescent="0.35">
      <c r="D181" s="2"/>
    </row>
    <row r="182" spans="4:4" x14ac:dyDescent="0.35">
      <c r="D182" s="2"/>
    </row>
    <row r="183" spans="4:4" x14ac:dyDescent="0.35">
      <c r="D183" s="2"/>
    </row>
    <row r="184" spans="4:4" x14ac:dyDescent="0.35">
      <c r="D184" s="2"/>
    </row>
    <row r="185" spans="4:4" x14ac:dyDescent="0.35">
      <c r="D185" s="2"/>
    </row>
    <row r="186" spans="4:4" x14ac:dyDescent="0.35">
      <c r="D186" s="2"/>
    </row>
    <row r="187" spans="4:4" x14ac:dyDescent="0.35">
      <c r="D187" s="2"/>
    </row>
    <row r="188" spans="4:4" x14ac:dyDescent="0.35">
      <c r="D188" s="2"/>
    </row>
    <row r="189" spans="4:4" x14ac:dyDescent="0.35">
      <c r="D189" s="2"/>
    </row>
    <row r="190" spans="4:4" x14ac:dyDescent="0.35">
      <c r="D190" s="2"/>
    </row>
    <row r="191" spans="4:4" x14ac:dyDescent="0.35">
      <c r="D191" s="2"/>
    </row>
    <row r="192" spans="4:4" x14ac:dyDescent="0.35">
      <c r="D192" s="2"/>
    </row>
    <row r="193" spans="4:4" x14ac:dyDescent="0.35">
      <c r="D193" s="2"/>
    </row>
    <row r="194" spans="4:4" x14ac:dyDescent="0.35">
      <c r="D194" s="2"/>
    </row>
    <row r="195" spans="4:4" x14ac:dyDescent="0.35">
      <c r="D195" s="2"/>
    </row>
    <row r="196" spans="4:4" x14ac:dyDescent="0.35">
      <c r="D196" s="2"/>
    </row>
    <row r="197" spans="4:4" x14ac:dyDescent="0.35">
      <c r="D197" s="2"/>
    </row>
    <row r="198" spans="4:4" x14ac:dyDescent="0.35">
      <c r="D198" s="2"/>
    </row>
    <row r="199" spans="4:4" x14ac:dyDescent="0.35">
      <c r="D199" s="2"/>
    </row>
    <row r="200" spans="4:4" x14ac:dyDescent="0.35">
      <c r="D200" s="2"/>
    </row>
    <row r="201" spans="4:4" x14ac:dyDescent="0.35">
      <c r="D201" s="2"/>
    </row>
    <row r="202" spans="4:4" x14ac:dyDescent="0.35">
      <c r="D202" s="2"/>
    </row>
    <row r="203" spans="4:4" x14ac:dyDescent="0.35">
      <c r="D203" s="2"/>
    </row>
    <row r="204" spans="4:4" x14ac:dyDescent="0.35">
      <c r="D204" s="2"/>
    </row>
    <row r="205" spans="4:4" x14ac:dyDescent="0.35">
      <c r="D205" s="2"/>
    </row>
    <row r="206" spans="4:4" x14ac:dyDescent="0.35">
      <c r="D206" s="2"/>
    </row>
    <row r="207" spans="4:4" x14ac:dyDescent="0.35">
      <c r="D207" s="2"/>
    </row>
    <row r="208" spans="4:4" x14ac:dyDescent="0.35">
      <c r="D208" s="2"/>
    </row>
    <row r="209" spans="4:4" x14ac:dyDescent="0.35">
      <c r="D209" s="2"/>
    </row>
    <row r="210" spans="4:4" x14ac:dyDescent="0.35">
      <c r="D210" s="2"/>
    </row>
    <row r="211" spans="4:4" x14ac:dyDescent="0.35">
      <c r="D211" s="2"/>
    </row>
    <row r="212" spans="4:4" x14ac:dyDescent="0.35">
      <c r="D212" s="2"/>
    </row>
    <row r="213" spans="4:4" x14ac:dyDescent="0.35">
      <c r="D213" s="2"/>
    </row>
    <row r="214" spans="4:4" x14ac:dyDescent="0.35">
      <c r="D214" s="2"/>
    </row>
    <row r="215" spans="4:4" x14ac:dyDescent="0.35">
      <c r="D215" s="2"/>
    </row>
    <row r="216" spans="4:4" x14ac:dyDescent="0.35">
      <c r="D216" s="2"/>
    </row>
    <row r="217" spans="4:4" x14ac:dyDescent="0.35">
      <c r="D217" s="2"/>
    </row>
    <row r="218" spans="4:4" x14ac:dyDescent="0.35">
      <c r="D218" s="2"/>
    </row>
    <row r="219" spans="4:4" x14ac:dyDescent="0.35">
      <c r="D219" s="2"/>
    </row>
    <row r="220" spans="4:4" x14ac:dyDescent="0.35">
      <c r="D220" s="2"/>
    </row>
    <row r="221" spans="4:4" x14ac:dyDescent="0.35">
      <c r="D221" s="2"/>
    </row>
    <row r="222" spans="4:4" x14ac:dyDescent="0.35">
      <c r="D222" s="2"/>
    </row>
    <row r="223" spans="4:4" x14ac:dyDescent="0.35">
      <c r="D223" s="2"/>
    </row>
    <row r="224" spans="4:4" x14ac:dyDescent="0.35">
      <c r="D224" s="2"/>
    </row>
    <row r="225" spans="4:4" x14ac:dyDescent="0.35">
      <c r="D225" s="2"/>
    </row>
    <row r="226" spans="4:4" x14ac:dyDescent="0.35">
      <c r="D226" s="2"/>
    </row>
    <row r="227" spans="4:4" x14ac:dyDescent="0.35">
      <c r="D227" s="2"/>
    </row>
    <row r="228" spans="4:4" x14ac:dyDescent="0.35">
      <c r="D228" s="2"/>
    </row>
    <row r="229" spans="4:4" x14ac:dyDescent="0.35">
      <c r="D229" s="2"/>
    </row>
    <row r="230" spans="4:4" x14ac:dyDescent="0.35">
      <c r="D230" s="2"/>
    </row>
    <row r="231" spans="4:4" x14ac:dyDescent="0.35">
      <c r="D231" s="2"/>
    </row>
    <row r="232" spans="4:4" x14ac:dyDescent="0.35">
      <c r="D232" s="2"/>
    </row>
    <row r="233" spans="4:4" x14ac:dyDescent="0.35">
      <c r="D233" s="2"/>
    </row>
    <row r="234" spans="4:4" x14ac:dyDescent="0.35">
      <c r="D234" s="2"/>
    </row>
    <row r="235" spans="4:4" x14ac:dyDescent="0.35">
      <c r="D235" s="2"/>
    </row>
    <row r="236" spans="4:4" x14ac:dyDescent="0.35">
      <c r="D236" s="2"/>
    </row>
    <row r="237" spans="4:4" x14ac:dyDescent="0.35">
      <c r="D237" s="2"/>
    </row>
    <row r="238" spans="4:4" x14ac:dyDescent="0.35">
      <c r="D238" s="2"/>
    </row>
    <row r="239" spans="4:4" x14ac:dyDescent="0.35">
      <c r="D239" s="2"/>
    </row>
    <row r="240" spans="4:4" x14ac:dyDescent="0.35">
      <c r="D240" s="2"/>
    </row>
    <row r="241" spans="4:4" x14ac:dyDescent="0.35">
      <c r="D241" s="2"/>
    </row>
    <row r="242" spans="4:4" x14ac:dyDescent="0.35">
      <c r="D242" s="2"/>
    </row>
    <row r="243" spans="4:4" x14ac:dyDescent="0.35">
      <c r="D243" s="2"/>
    </row>
    <row r="244" spans="4:4" x14ac:dyDescent="0.35">
      <c r="D244" s="2"/>
    </row>
    <row r="245" spans="4:4" x14ac:dyDescent="0.35">
      <c r="D245" s="2"/>
    </row>
    <row r="246" spans="4:4" x14ac:dyDescent="0.35">
      <c r="D246" s="2"/>
    </row>
    <row r="247" spans="4:4" x14ac:dyDescent="0.35">
      <c r="D247" s="2"/>
    </row>
    <row r="248" spans="4:4" x14ac:dyDescent="0.35">
      <c r="D248" s="2"/>
    </row>
    <row r="249" spans="4:4" x14ac:dyDescent="0.35">
      <c r="D249" s="2"/>
    </row>
    <row r="250" spans="4:4" x14ac:dyDescent="0.35">
      <c r="D250" s="2"/>
    </row>
    <row r="251" spans="4:4" x14ac:dyDescent="0.35">
      <c r="D251" s="2"/>
    </row>
    <row r="252" spans="4:4" x14ac:dyDescent="0.35">
      <c r="D252" s="2"/>
    </row>
    <row r="253" spans="4:4" x14ac:dyDescent="0.35">
      <c r="D253" s="2"/>
    </row>
    <row r="254" spans="4:4" x14ac:dyDescent="0.35">
      <c r="D254" s="2"/>
    </row>
    <row r="255" spans="4:4" x14ac:dyDescent="0.35">
      <c r="D255" s="2"/>
    </row>
    <row r="256" spans="4:4" x14ac:dyDescent="0.35">
      <c r="D256" s="2"/>
    </row>
    <row r="257" spans="4:4" x14ac:dyDescent="0.35">
      <c r="D257" s="2"/>
    </row>
    <row r="258" spans="4:4" x14ac:dyDescent="0.35">
      <c r="D258" s="2"/>
    </row>
    <row r="259" spans="4:4" x14ac:dyDescent="0.35">
      <c r="D259" s="2"/>
    </row>
    <row r="260" spans="4:4" x14ac:dyDescent="0.35">
      <c r="D260" s="2"/>
    </row>
    <row r="261" spans="4:4" x14ac:dyDescent="0.35">
      <c r="D261" s="2"/>
    </row>
    <row r="262" spans="4:4" x14ac:dyDescent="0.35">
      <c r="D262" s="2"/>
    </row>
    <row r="263" spans="4:4" x14ac:dyDescent="0.35">
      <c r="D263" s="2"/>
    </row>
    <row r="264" spans="4:4" x14ac:dyDescent="0.35">
      <c r="D264" s="2"/>
    </row>
    <row r="265" spans="4:4" x14ac:dyDescent="0.35">
      <c r="D265" s="2"/>
    </row>
    <row r="266" spans="4:4" x14ac:dyDescent="0.35">
      <c r="D266" s="2"/>
    </row>
    <row r="267" spans="4:4" x14ac:dyDescent="0.35">
      <c r="D267" s="2"/>
    </row>
    <row r="268" spans="4:4" x14ac:dyDescent="0.35">
      <c r="D268" s="2"/>
    </row>
    <row r="269" spans="4:4" x14ac:dyDescent="0.35">
      <c r="D269" s="2"/>
    </row>
    <row r="270" spans="4:4" x14ac:dyDescent="0.35">
      <c r="D270" s="2"/>
    </row>
    <row r="271" spans="4:4" x14ac:dyDescent="0.35">
      <c r="D271" s="2"/>
    </row>
    <row r="272" spans="4:4" x14ac:dyDescent="0.35">
      <c r="D272" s="2"/>
    </row>
    <row r="273" spans="4:4" x14ac:dyDescent="0.35">
      <c r="D273" s="2"/>
    </row>
    <row r="274" spans="4:4" x14ac:dyDescent="0.35">
      <c r="D274" s="2"/>
    </row>
    <row r="275" spans="4:4" x14ac:dyDescent="0.35">
      <c r="D275" s="2"/>
    </row>
    <row r="276" spans="4:4" x14ac:dyDescent="0.35">
      <c r="D276" s="2"/>
    </row>
    <row r="277" spans="4:4" x14ac:dyDescent="0.35">
      <c r="D277" s="2"/>
    </row>
    <row r="278" spans="4:4" x14ac:dyDescent="0.35">
      <c r="D278" s="2"/>
    </row>
    <row r="279" spans="4:4" x14ac:dyDescent="0.35">
      <c r="D279" s="2"/>
    </row>
    <row r="280" spans="4:4" x14ac:dyDescent="0.35">
      <c r="D280" s="2"/>
    </row>
    <row r="281" spans="4:4" x14ac:dyDescent="0.35">
      <c r="D281" s="2"/>
    </row>
    <row r="282" spans="4:4" x14ac:dyDescent="0.35">
      <c r="D282" s="2"/>
    </row>
    <row r="283" spans="4:4" x14ac:dyDescent="0.35">
      <c r="D283" s="2"/>
    </row>
    <row r="284" spans="4:4" x14ac:dyDescent="0.35">
      <c r="D284" s="2"/>
    </row>
    <row r="285" spans="4:4" x14ac:dyDescent="0.35">
      <c r="D285" s="2"/>
    </row>
    <row r="286" spans="4:4" x14ac:dyDescent="0.35">
      <c r="D286" s="2"/>
    </row>
    <row r="287" spans="4:4" x14ac:dyDescent="0.35">
      <c r="D287" s="2"/>
    </row>
    <row r="288" spans="4:4" x14ac:dyDescent="0.35">
      <c r="D288" s="2"/>
    </row>
    <row r="289" spans="4:4" x14ac:dyDescent="0.35">
      <c r="D289" s="2"/>
    </row>
    <row r="290" spans="4:4" x14ac:dyDescent="0.35">
      <c r="D290" s="2"/>
    </row>
    <row r="291" spans="4:4" x14ac:dyDescent="0.35">
      <c r="D291" s="2"/>
    </row>
    <row r="292" spans="4:4" x14ac:dyDescent="0.35">
      <c r="D292" s="2"/>
    </row>
    <row r="293" spans="4:4" x14ac:dyDescent="0.35">
      <c r="D293" s="2"/>
    </row>
    <row r="294" spans="4:4" x14ac:dyDescent="0.35">
      <c r="D294" s="2"/>
    </row>
    <row r="295" spans="4:4" x14ac:dyDescent="0.35">
      <c r="D295" s="2"/>
    </row>
    <row r="296" spans="4:4" x14ac:dyDescent="0.35">
      <c r="D296" s="2"/>
    </row>
    <row r="297" spans="4:4" x14ac:dyDescent="0.35">
      <c r="D297" s="2"/>
    </row>
    <row r="298" spans="4:4" x14ac:dyDescent="0.35">
      <c r="D298" s="21"/>
    </row>
    <row r="299" spans="4:4" x14ac:dyDescent="0.35">
      <c r="D299" s="21"/>
    </row>
    <row r="300" spans="4:4" x14ac:dyDescent="0.35">
      <c r="D300" s="21"/>
    </row>
    <row r="301" spans="4:4" x14ac:dyDescent="0.35">
      <c r="D301" s="21"/>
    </row>
    <row r="302" spans="4:4" x14ac:dyDescent="0.35">
      <c r="D302" s="21"/>
    </row>
    <row r="303" spans="4:4" x14ac:dyDescent="0.35">
      <c r="D303" s="21"/>
    </row>
    <row r="304" spans="4:4" x14ac:dyDescent="0.35">
      <c r="D304" s="21"/>
    </row>
    <row r="305" spans="4:4" x14ac:dyDescent="0.35">
      <c r="D305" s="21"/>
    </row>
    <row r="306" spans="4:4" x14ac:dyDescent="0.35">
      <c r="D306" s="21"/>
    </row>
    <row r="307" spans="4:4" x14ac:dyDescent="0.35">
      <c r="D307" s="21"/>
    </row>
    <row r="308" spans="4:4" x14ac:dyDescent="0.35">
      <c r="D308" s="21"/>
    </row>
    <row r="309" spans="4:4" x14ac:dyDescent="0.35">
      <c r="D309" s="21"/>
    </row>
    <row r="310" spans="4:4" x14ac:dyDescent="0.35">
      <c r="D310" s="21"/>
    </row>
    <row r="311" spans="4:4" x14ac:dyDescent="0.35">
      <c r="D311" s="21"/>
    </row>
    <row r="312" spans="4:4" x14ac:dyDescent="0.35">
      <c r="D312" s="21"/>
    </row>
    <row r="313" spans="4:4" x14ac:dyDescent="0.35">
      <c r="D313" s="21"/>
    </row>
  </sheetData>
  <autoFilter ref="A1:H20" xr:uid="{8615B3A7-0AB6-4DE7-8F17-61BC7FDB8889}">
    <sortState xmlns:xlrd2="http://schemas.microsoft.com/office/spreadsheetml/2017/richdata2" ref="A2:H20">
      <sortCondition ref="E1:E20"/>
    </sortState>
  </autoFilter>
  <pageMargins left="0.7" right="0.7" top="0.75" bottom="0.75" header="0.3" footer="0.3"/>
  <pageSetup orientation="portrait" horizontalDpi="0" verticalDpi="0"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5778E-9931-4B41-A419-E999FE527953}">
  <sheetPr codeName="Sheet4"/>
  <dimension ref="A1:Y45"/>
  <sheetViews>
    <sheetView topLeftCell="A39" workbookViewId="0">
      <selection activeCell="B44" sqref="B44"/>
    </sheetView>
  </sheetViews>
  <sheetFormatPr defaultColWidth="8.81640625" defaultRowHeight="14.5" x14ac:dyDescent="0.35"/>
  <cols>
    <col min="1" max="1" width="19.453125" bestFit="1" customWidth="1"/>
    <col min="2" max="2" width="23.453125" bestFit="1" customWidth="1"/>
    <col min="3" max="3" width="103.1796875" bestFit="1" customWidth="1"/>
    <col min="4" max="4" width="12.81640625" bestFit="1" customWidth="1"/>
    <col min="5" max="5" width="14.453125" customWidth="1"/>
  </cols>
  <sheetData>
    <row r="1" spans="1:25" s="24" customFormat="1" x14ac:dyDescent="0.35">
      <c r="A1" s="13" t="s">
        <v>1130</v>
      </c>
      <c r="B1" s="13" t="s">
        <v>1131</v>
      </c>
      <c r="C1" s="13" t="s">
        <v>1132</v>
      </c>
      <c r="D1" s="13" t="s">
        <v>45</v>
      </c>
      <c r="E1" s="13" t="s">
        <v>1133</v>
      </c>
    </row>
    <row r="2" spans="1:25" x14ac:dyDescent="0.35">
      <c r="A2" t="s">
        <v>18</v>
      </c>
      <c r="B2" t="s">
        <v>659</v>
      </c>
      <c r="C2" s="31" t="s">
        <v>1134</v>
      </c>
      <c r="D2" t="s">
        <v>1135</v>
      </c>
      <c r="E2" t="s">
        <v>1136</v>
      </c>
    </row>
    <row r="3" spans="1:25" x14ac:dyDescent="0.35">
      <c r="A3" t="s">
        <v>18</v>
      </c>
      <c r="B3" t="s">
        <v>1137</v>
      </c>
      <c r="C3" s="31" t="s">
        <v>1138</v>
      </c>
      <c r="D3" t="s">
        <v>1135</v>
      </c>
      <c r="E3" t="s">
        <v>1139</v>
      </c>
    </row>
    <row r="4" spans="1:25" ht="29" x14ac:dyDescent="0.35">
      <c r="A4" t="s">
        <v>18</v>
      </c>
      <c r="B4" t="s">
        <v>1140</v>
      </c>
      <c r="C4" s="31" t="s">
        <v>1141</v>
      </c>
      <c r="D4" t="s">
        <v>1142</v>
      </c>
      <c r="E4" t="s">
        <v>1143</v>
      </c>
    </row>
    <row r="5" spans="1:25" s="30" customFormat="1" x14ac:dyDescent="0.35">
      <c r="A5" t="s">
        <v>18</v>
      </c>
      <c r="B5" t="s">
        <v>1144</v>
      </c>
      <c r="C5" s="31" t="s">
        <v>1145</v>
      </c>
      <c r="D5"/>
      <c r="E5"/>
      <c r="F5"/>
      <c r="G5"/>
      <c r="H5"/>
      <c r="I5"/>
      <c r="J5"/>
      <c r="K5"/>
      <c r="L5"/>
      <c r="M5"/>
      <c r="N5"/>
      <c r="O5"/>
      <c r="P5"/>
      <c r="Q5"/>
      <c r="R5"/>
      <c r="S5"/>
      <c r="T5"/>
      <c r="U5"/>
      <c r="V5"/>
      <c r="W5"/>
      <c r="X5"/>
      <c r="Y5"/>
    </row>
    <row r="6" spans="1:25" s="30" customFormat="1" x14ac:dyDescent="0.35">
      <c r="A6" t="s">
        <v>18</v>
      </c>
      <c r="B6" t="s">
        <v>1146</v>
      </c>
      <c r="C6" s="31" t="s">
        <v>1147</v>
      </c>
      <c r="D6" t="s">
        <v>1142</v>
      </c>
      <c r="E6" t="s">
        <v>1148</v>
      </c>
      <c r="F6"/>
      <c r="G6"/>
      <c r="H6"/>
      <c r="I6"/>
      <c r="J6"/>
      <c r="K6"/>
      <c r="L6"/>
      <c r="M6"/>
      <c r="N6"/>
      <c r="O6"/>
      <c r="P6"/>
      <c r="Q6"/>
      <c r="R6"/>
      <c r="S6"/>
      <c r="T6"/>
      <c r="U6"/>
      <c r="V6"/>
      <c r="W6"/>
      <c r="X6"/>
      <c r="Y6"/>
    </row>
    <row r="7" spans="1:25" x14ac:dyDescent="0.35">
      <c r="A7" t="s">
        <v>1149</v>
      </c>
      <c r="B7" t="s">
        <v>39</v>
      </c>
      <c r="C7" s="31" t="s">
        <v>1150</v>
      </c>
    </row>
    <row r="8" spans="1:25" x14ac:dyDescent="0.35">
      <c r="A8" t="s">
        <v>1149</v>
      </c>
      <c r="B8" t="s">
        <v>41</v>
      </c>
      <c r="C8" s="31" t="s">
        <v>1151</v>
      </c>
    </row>
    <row r="9" spans="1:25" x14ac:dyDescent="0.35">
      <c r="A9" t="s">
        <v>1149</v>
      </c>
      <c r="B9" t="s">
        <v>38</v>
      </c>
      <c r="C9" s="31" t="s">
        <v>1152</v>
      </c>
    </row>
    <row r="10" spans="1:25" x14ac:dyDescent="0.35">
      <c r="A10" t="s">
        <v>1149</v>
      </c>
      <c r="B10" t="s">
        <v>1153</v>
      </c>
      <c r="C10" s="31" t="s">
        <v>1154</v>
      </c>
    </row>
    <row r="11" spans="1:25" x14ac:dyDescent="0.35">
      <c r="A11" t="s">
        <v>1149</v>
      </c>
      <c r="B11" t="s">
        <v>43</v>
      </c>
      <c r="C11" s="31" t="s">
        <v>1155</v>
      </c>
    </row>
    <row r="12" spans="1:25" ht="43.5" x14ac:dyDescent="0.35">
      <c r="A12" t="s">
        <v>1149</v>
      </c>
      <c r="B12" t="s">
        <v>42</v>
      </c>
      <c r="C12" s="31" t="s">
        <v>1156</v>
      </c>
    </row>
    <row r="13" spans="1:25" ht="29" x14ac:dyDescent="0.35">
      <c r="A13" t="s">
        <v>1149</v>
      </c>
      <c r="B13" t="s">
        <v>45</v>
      </c>
      <c r="C13" s="31" t="s">
        <v>1157</v>
      </c>
    </row>
    <row r="14" spans="1:25" x14ac:dyDescent="0.35">
      <c r="A14" t="s">
        <v>1149</v>
      </c>
      <c r="B14" t="s">
        <v>1158</v>
      </c>
      <c r="C14" s="31" t="s">
        <v>1159</v>
      </c>
      <c r="D14" t="s">
        <v>1135</v>
      </c>
      <c r="E14" t="s">
        <v>1160</v>
      </c>
    </row>
    <row r="15" spans="1:25" x14ac:dyDescent="0.35">
      <c r="A15" t="s">
        <v>23</v>
      </c>
      <c r="B15" t="s">
        <v>1161</v>
      </c>
      <c r="C15" s="31" t="s">
        <v>1162</v>
      </c>
    </row>
    <row r="16" spans="1:25" x14ac:dyDescent="0.35">
      <c r="A16" t="s">
        <v>23</v>
      </c>
      <c r="B16" t="s">
        <v>1163</v>
      </c>
      <c r="C16" s="31" t="s">
        <v>1164</v>
      </c>
    </row>
    <row r="17" spans="1:25" x14ac:dyDescent="0.35">
      <c r="A17" t="s">
        <v>42</v>
      </c>
      <c r="B17" t="s">
        <v>1165</v>
      </c>
      <c r="C17" s="31" t="s">
        <v>1166</v>
      </c>
      <c r="D17" t="s">
        <v>1135</v>
      </c>
      <c r="E17" t="s">
        <v>1167</v>
      </c>
    </row>
    <row r="18" spans="1:25" x14ac:dyDescent="0.35">
      <c r="A18" t="s">
        <v>42</v>
      </c>
      <c r="B18" t="s">
        <v>1168</v>
      </c>
      <c r="C18" s="31" t="s">
        <v>1169</v>
      </c>
      <c r="D18" t="s">
        <v>1142</v>
      </c>
      <c r="E18" t="s">
        <v>1170</v>
      </c>
    </row>
    <row r="19" spans="1:25" x14ac:dyDescent="0.35">
      <c r="A19" t="s">
        <v>42</v>
      </c>
      <c r="B19" t="s">
        <v>1171</v>
      </c>
      <c r="C19" s="31" t="s">
        <v>1172</v>
      </c>
    </row>
    <row r="20" spans="1:25" s="30" customFormat="1" x14ac:dyDescent="0.35">
      <c r="A20" t="s">
        <v>42</v>
      </c>
      <c r="B20" t="s">
        <v>659</v>
      </c>
      <c r="C20" s="31" t="s">
        <v>1134</v>
      </c>
      <c r="D20" t="s">
        <v>1135</v>
      </c>
      <c r="E20" t="s">
        <v>1136</v>
      </c>
      <c r="F20"/>
      <c r="G20"/>
      <c r="H20"/>
      <c r="I20"/>
      <c r="J20"/>
      <c r="K20"/>
      <c r="L20"/>
      <c r="M20"/>
      <c r="N20"/>
      <c r="O20"/>
      <c r="P20"/>
      <c r="Q20"/>
      <c r="R20"/>
      <c r="S20"/>
      <c r="T20"/>
      <c r="U20"/>
      <c r="V20"/>
      <c r="W20"/>
      <c r="X20"/>
      <c r="Y20"/>
    </row>
    <row r="21" spans="1:25" ht="43.5" x14ac:dyDescent="0.35">
      <c r="A21" t="s">
        <v>42</v>
      </c>
      <c r="B21" t="s">
        <v>1173</v>
      </c>
      <c r="C21" s="31" t="s">
        <v>1174</v>
      </c>
    </row>
    <row r="22" spans="1:25" ht="29" x14ac:dyDescent="0.35">
      <c r="A22" t="s">
        <v>42</v>
      </c>
      <c r="B22" t="s">
        <v>1175</v>
      </c>
      <c r="C22" s="31" t="s">
        <v>1176</v>
      </c>
      <c r="D22" t="s">
        <v>1142</v>
      </c>
      <c r="E22" t="s">
        <v>1177</v>
      </c>
    </row>
    <row r="23" spans="1:25" ht="29" x14ac:dyDescent="0.35">
      <c r="A23" t="s">
        <v>42</v>
      </c>
      <c r="B23" t="s">
        <v>1178</v>
      </c>
      <c r="C23" s="31" t="s">
        <v>1179</v>
      </c>
    </row>
    <row r="24" spans="1:25" s="30" customFormat="1" ht="29" x14ac:dyDescent="0.35">
      <c r="A24" t="s">
        <v>42</v>
      </c>
      <c r="B24" t="s">
        <v>49</v>
      </c>
      <c r="C24" s="32" t="s">
        <v>1180</v>
      </c>
      <c r="D24" s="33"/>
      <c r="E24"/>
      <c r="F24"/>
      <c r="G24"/>
      <c r="H24"/>
      <c r="I24"/>
      <c r="J24"/>
      <c r="K24"/>
      <c r="L24"/>
      <c r="M24"/>
      <c r="N24"/>
      <c r="O24"/>
      <c r="P24"/>
      <c r="Q24"/>
      <c r="R24"/>
      <c r="S24"/>
      <c r="T24"/>
      <c r="U24"/>
      <c r="V24"/>
      <c r="W24"/>
      <c r="X24"/>
      <c r="Y24"/>
    </row>
    <row r="25" spans="1:25" ht="58" x14ac:dyDescent="0.35">
      <c r="A25" t="s">
        <v>42</v>
      </c>
      <c r="B25" t="s">
        <v>1181</v>
      </c>
      <c r="C25" s="31" t="s">
        <v>1182</v>
      </c>
      <c r="D25" t="s">
        <v>1135</v>
      </c>
      <c r="E25" t="s">
        <v>1183</v>
      </c>
    </row>
    <row r="26" spans="1:25" x14ac:dyDescent="0.35">
      <c r="A26" t="s">
        <v>42</v>
      </c>
      <c r="B26" t="s">
        <v>1146</v>
      </c>
      <c r="C26" s="31" t="s">
        <v>1147</v>
      </c>
      <c r="D26" t="s">
        <v>1142</v>
      </c>
      <c r="E26" t="s">
        <v>1148</v>
      </c>
    </row>
    <row r="27" spans="1:25" s="30" customFormat="1" ht="29" x14ac:dyDescent="0.35">
      <c r="A27" t="s">
        <v>1184</v>
      </c>
      <c r="B27" t="s">
        <v>18</v>
      </c>
      <c r="C27" s="31" t="s">
        <v>1185</v>
      </c>
      <c r="D27"/>
      <c r="E27"/>
      <c r="F27"/>
      <c r="G27"/>
      <c r="H27"/>
      <c r="I27"/>
      <c r="J27"/>
      <c r="K27"/>
      <c r="L27"/>
      <c r="M27"/>
      <c r="N27"/>
      <c r="O27"/>
      <c r="P27"/>
      <c r="Q27"/>
      <c r="R27"/>
      <c r="S27"/>
      <c r="T27"/>
      <c r="U27"/>
      <c r="V27"/>
      <c r="W27"/>
      <c r="X27"/>
      <c r="Y27"/>
    </row>
    <row r="28" spans="1:25" x14ac:dyDescent="0.35">
      <c r="A28" t="s">
        <v>1184</v>
      </c>
      <c r="B28" t="s">
        <v>16</v>
      </c>
      <c r="C28" s="31" t="s">
        <v>1186</v>
      </c>
    </row>
    <row r="29" spans="1:25" x14ac:dyDescent="0.35">
      <c r="A29" t="s">
        <v>1184</v>
      </c>
      <c r="B29" t="s">
        <v>6</v>
      </c>
      <c r="C29" s="31" t="s">
        <v>1187</v>
      </c>
    </row>
    <row r="30" spans="1:25" s="30" customFormat="1" x14ac:dyDescent="0.35">
      <c r="A30" t="s">
        <v>1184</v>
      </c>
      <c r="B30" t="s">
        <v>7</v>
      </c>
      <c r="C30" s="31" t="s">
        <v>1188</v>
      </c>
      <c r="D30"/>
      <c r="E30"/>
      <c r="F30"/>
      <c r="G30"/>
      <c r="H30"/>
      <c r="I30"/>
      <c r="J30"/>
      <c r="K30"/>
      <c r="L30"/>
      <c r="M30"/>
      <c r="N30"/>
      <c r="O30"/>
      <c r="P30"/>
      <c r="Q30"/>
      <c r="R30"/>
      <c r="S30"/>
      <c r="T30"/>
      <c r="U30"/>
      <c r="V30"/>
      <c r="W30"/>
      <c r="X30"/>
      <c r="Y30"/>
    </row>
    <row r="31" spans="1:25" ht="29" x14ac:dyDescent="0.35">
      <c r="A31" t="s">
        <v>1184</v>
      </c>
      <c r="B31" t="s">
        <v>19</v>
      </c>
      <c r="C31" s="31" t="s">
        <v>1189</v>
      </c>
    </row>
    <row r="32" spans="1:25" s="30" customFormat="1" ht="29" x14ac:dyDescent="0.35">
      <c r="A32" t="s">
        <v>1184</v>
      </c>
      <c r="B32" t="s">
        <v>17</v>
      </c>
      <c r="C32" s="31" t="s">
        <v>1190</v>
      </c>
      <c r="D32"/>
      <c r="E32"/>
      <c r="F32"/>
      <c r="G32"/>
      <c r="H32"/>
      <c r="I32"/>
      <c r="J32"/>
      <c r="K32"/>
      <c r="L32"/>
      <c r="M32"/>
      <c r="N32"/>
      <c r="O32"/>
      <c r="P32"/>
      <c r="Q32"/>
      <c r="R32"/>
      <c r="S32"/>
      <c r="T32"/>
      <c r="U32"/>
      <c r="V32"/>
      <c r="W32"/>
      <c r="X32"/>
      <c r="Y32"/>
    </row>
    <row r="33" spans="1:25" s="30" customFormat="1" x14ac:dyDescent="0.35">
      <c r="A33" t="s">
        <v>1184</v>
      </c>
      <c r="B33" t="s">
        <v>8</v>
      </c>
      <c r="C33" s="31" t="s">
        <v>1191</v>
      </c>
      <c r="D33"/>
      <c r="E33"/>
      <c r="F33"/>
      <c r="G33"/>
      <c r="H33"/>
      <c r="I33"/>
      <c r="J33"/>
      <c r="K33"/>
      <c r="L33"/>
      <c r="M33"/>
      <c r="N33"/>
      <c r="O33"/>
      <c r="P33"/>
      <c r="Q33"/>
      <c r="R33"/>
      <c r="S33"/>
      <c r="T33"/>
      <c r="U33"/>
      <c r="V33"/>
      <c r="W33"/>
      <c r="X33"/>
      <c r="Y33"/>
    </row>
    <row r="34" spans="1:25" ht="58" x14ac:dyDescent="0.35">
      <c r="A34" t="s">
        <v>17</v>
      </c>
      <c r="B34" t="s">
        <v>1192</v>
      </c>
      <c r="C34" s="31" t="s">
        <v>1193</v>
      </c>
      <c r="D34" t="s">
        <v>1194</v>
      </c>
      <c r="E34" t="s">
        <v>1195</v>
      </c>
    </row>
    <row r="35" spans="1:25" ht="29" x14ac:dyDescent="0.35">
      <c r="A35" t="s">
        <v>17</v>
      </c>
      <c r="B35" t="s">
        <v>1196</v>
      </c>
      <c r="C35" s="31" t="s">
        <v>1197</v>
      </c>
      <c r="D35" t="s">
        <v>1142</v>
      </c>
      <c r="E35" t="s">
        <v>1198</v>
      </c>
    </row>
    <row r="36" spans="1:25" ht="29" x14ac:dyDescent="0.35">
      <c r="A36" t="s">
        <v>17</v>
      </c>
      <c r="B36" t="s">
        <v>1178</v>
      </c>
      <c r="C36" s="31" t="s">
        <v>1179</v>
      </c>
    </row>
    <row r="37" spans="1:25" ht="29" x14ac:dyDescent="0.35">
      <c r="A37" t="s">
        <v>17</v>
      </c>
      <c r="B37" t="s">
        <v>49</v>
      </c>
      <c r="C37" s="31" t="s">
        <v>1180</v>
      </c>
    </row>
    <row r="38" spans="1:25" ht="72.5" x14ac:dyDescent="0.35">
      <c r="A38" t="s">
        <v>17</v>
      </c>
      <c r="B38" t="s">
        <v>1199</v>
      </c>
      <c r="C38" s="31" t="s">
        <v>1200</v>
      </c>
    </row>
    <row r="39" spans="1:25" ht="72.5" x14ac:dyDescent="0.35">
      <c r="A39" t="s">
        <v>17</v>
      </c>
      <c r="B39" t="s">
        <v>1201</v>
      </c>
      <c r="C39" s="31" t="s">
        <v>1202</v>
      </c>
    </row>
    <row r="40" spans="1:25" ht="29" x14ac:dyDescent="0.35">
      <c r="A40" t="s">
        <v>447</v>
      </c>
      <c r="B40" t="s">
        <v>462</v>
      </c>
      <c r="C40" s="31" t="s">
        <v>1203</v>
      </c>
    </row>
    <row r="41" spans="1:25" x14ac:dyDescent="0.35">
      <c r="A41" t="s">
        <v>447</v>
      </c>
      <c r="B41" t="s">
        <v>1204</v>
      </c>
      <c r="C41" s="31" t="s">
        <v>1205</v>
      </c>
      <c r="D41" t="s">
        <v>1135</v>
      </c>
      <c r="E41" t="s">
        <v>1206</v>
      </c>
    </row>
    <row r="42" spans="1:25" x14ac:dyDescent="0.35">
      <c r="A42" t="s">
        <v>447</v>
      </c>
      <c r="B42" t="s">
        <v>451</v>
      </c>
      <c r="C42" s="31" t="s">
        <v>1207</v>
      </c>
      <c r="D42" t="s">
        <v>1135</v>
      </c>
      <c r="E42" t="s">
        <v>1208</v>
      </c>
    </row>
    <row r="43" spans="1:25" ht="29" x14ac:dyDescent="0.35">
      <c r="A43" t="s">
        <v>447</v>
      </c>
      <c r="B43" t="s">
        <v>469</v>
      </c>
      <c r="C43" s="31" t="s">
        <v>1209</v>
      </c>
    </row>
    <row r="44" spans="1:25" x14ac:dyDescent="0.35">
      <c r="A44" t="s">
        <v>447</v>
      </c>
      <c r="B44" t="s">
        <v>1210</v>
      </c>
      <c r="C44" s="31" t="s">
        <v>1211</v>
      </c>
      <c r="D44" t="s">
        <v>1135</v>
      </c>
      <c r="E44" t="s">
        <v>1212</v>
      </c>
    </row>
    <row r="45" spans="1:25" x14ac:dyDescent="0.35">
      <c r="A45" t="s">
        <v>447</v>
      </c>
      <c r="B45" t="s">
        <v>1213</v>
      </c>
      <c r="C45" s="31" t="s">
        <v>1214</v>
      </c>
      <c r="D45" t="s">
        <v>1135</v>
      </c>
      <c r="E45" t="s">
        <v>1215</v>
      </c>
    </row>
  </sheetData>
  <autoFilter ref="A1:E1" xr:uid="{CD15778E-9931-4B41-A419-E999FE527953}"/>
  <pageMargins left="0.7" right="0.7" top="0.75" bottom="0.75" header="0.3" footer="0.3"/>
  <pageSetup orientation="portrait" horizontalDpi="90" verticalDpi="9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6AE41-49F7-4A7D-8FA3-FAD1DC5E907C}">
  <sheetPr codeName="Sheet41"/>
  <dimension ref="A1:G7"/>
  <sheetViews>
    <sheetView workbookViewId="0">
      <selection activeCell="A6" sqref="A6"/>
    </sheetView>
  </sheetViews>
  <sheetFormatPr defaultColWidth="8.81640625" defaultRowHeight="14.5" x14ac:dyDescent="0.35"/>
  <cols>
    <col min="1" max="1" width="22.453125" bestFit="1" customWidth="1"/>
    <col min="2" max="2" width="16.453125" bestFit="1" customWidth="1"/>
    <col min="5" max="5" width="14.81640625" bestFit="1" customWidth="1"/>
    <col min="6" max="6" width="24.453125" bestFit="1" customWidth="1"/>
    <col min="7" max="7" width="16" bestFit="1" customWidth="1"/>
  </cols>
  <sheetData>
    <row r="1" spans="1:7" s="24" customFormat="1" x14ac:dyDescent="0.35">
      <c r="A1" s="24" t="s">
        <v>17</v>
      </c>
      <c r="B1" s="24" t="s">
        <v>18</v>
      </c>
      <c r="D1" s="24" t="s">
        <v>1216</v>
      </c>
      <c r="E1" s="24" t="s">
        <v>23</v>
      </c>
      <c r="F1" s="24" t="s">
        <v>9</v>
      </c>
      <c r="G1" s="24" t="s">
        <v>35</v>
      </c>
    </row>
    <row r="2" spans="1:7" x14ac:dyDescent="0.35">
      <c r="A2" t="s">
        <v>1192</v>
      </c>
      <c r="B2" t="s">
        <v>1144</v>
      </c>
      <c r="C2" t="str">
        <f>'Data Resource Digest Submission'!$C$15&amp;B2&amp;" "&amp;CHAR(10)</f>
        <v xml:space="preserve">Clinical 
Genomics/Omics 
Genomics/Omics 
</v>
      </c>
      <c r="D2" t="s">
        <v>31</v>
      </c>
      <c r="E2" t="s">
        <v>1217</v>
      </c>
      <c r="F2" t="s">
        <v>14</v>
      </c>
      <c r="G2" t="s">
        <v>37</v>
      </c>
    </row>
    <row r="3" spans="1:7" x14ac:dyDescent="0.35">
      <c r="A3" t="s">
        <v>1218</v>
      </c>
      <c r="B3" t="s">
        <v>1140</v>
      </c>
      <c r="C3" t="str">
        <f>'Data Resource Digest Submission'!$C$15&amp;B3&amp;" "&amp;CHAR(10)</f>
        <v xml:space="preserve">Clinical 
Genomics/Omics 
Imaging 
</v>
      </c>
      <c r="D3" t="s">
        <v>33</v>
      </c>
      <c r="E3" t="s">
        <v>32</v>
      </c>
      <c r="F3" t="s">
        <v>1219</v>
      </c>
      <c r="G3" t="s">
        <v>1220</v>
      </c>
    </row>
    <row r="4" spans="1:7" x14ac:dyDescent="0.35">
      <c r="A4" t="s">
        <v>1199</v>
      </c>
      <c r="B4" t="s">
        <v>1137</v>
      </c>
      <c r="C4" t="str">
        <f>'Data Resource Digest Submission'!$C$15&amp;B4&amp;" "&amp;CHAR(10)</f>
        <v xml:space="preserve">Clinical 
Genomics/Omics 
Clinical 
</v>
      </c>
    </row>
    <row r="5" spans="1:7" x14ac:dyDescent="0.35">
      <c r="A5" t="s">
        <v>27</v>
      </c>
      <c r="B5" t="s">
        <v>1146</v>
      </c>
      <c r="C5" t="str">
        <f>'Data Resource Digest Submission'!$C$15&amp;B5&amp;" "&amp;CHAR(10)</f>
        <v xml:space="preserve">Clinical 
Genomics/Omics 
Xenograft 
</v>
      </c>
    </row>
    <row r="6" spans="1:7" x14ac:dyDescent="0.35">
      <c r="A6" t="s">
        <v>49</v>
      </c>
      <c r="B6" t="s">
        <v>1221</v>
      </c>
      <c r="C6" t="str">
        <f>'Data Resource Digest Submission'!$C$15&amp;B6&amp;" "&amp;CHAR(10)</f>
        <v xml:space="preserve">Clinical 
Genomics/Omics 
Cell Lines 
</v>
      </c>
    </row>
    <row r="7" spans="1:7" x14ac:dyDescent="0.35">
      <c r="A7" t="s">
        <v>1178</v>
      </c>
    </row>
  </sheetData>
  <pageMargins left="0.7" right="0.7" top="0.75" bottom="0.75" header="0.3" footer="0.3"/>
  <pageSetup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0E9E9-2C9A-4B4B-B29B-260D7B0ED38B}">
  <dimension ref="A1:H69"/>
  <sheetViews>
    <sheetView topLeftCell="A5" workbookViewId="0">
      <selection activeCell="K5" sqref="K5"/>
    </sheetView>
  </sheetViews>
  <sheetFormatPr defaultColWidth="8.81640625" defaultRowHeight="14.5" x14ac:dyDescent="0.35"/>
  <cols>
    <col min="5" max="5" width="20.1796875" bestFit="1" customWidth="1"/>
  </cols>
  <sheetData>
    <row r="1" spans="1:8" ht="43.5" x14ac:dyDescent="0.35">
      <c r="A1" s="15" t="s">
        <v>38</v>
      </c>
      <c r="B1" s="20" t="s">
        <v>442</v>
      </c>
      <c r="C1" s="20" t="s">
        <v>443</v>
      </c>
      <c r="D1" s="20" t="s">
        <v>444</v>
      </c>
      <c r="E1" s="13" t="s">
        <v>445</v>
      </c>
      <c r="F1" s="13" t="s">
        <v>446</v>
      </c>
      <c r="G1" s="13" t="s">
        <v>447</v>
      </c>
      <c r="H1" s="13" t="s">
        <v>448</v>
      </c>
    </row>
    <row r="2" spans="1:8" x14ac:dyDescent="0.35">
      <c r="A2" s="25">
        <v>7</v>
      </c>
      <c r="B2" s="21">
        <v>0</v>
      </c>
      <c r="C2" s="21">
        <v>1</v>
      </c>
      <c r="D2" s="21">
        <v>1</v>
      </c>
      <c r="E2" t="s">
        <v>449</v>
      </c>
      <c r="F2" t="s">
        <v>479</v>
      </c>
      <c r="G2" t="s">
        <v>451</v>
      </c>
      <c r="H2">
        <v>105</v>
      </c>
    </row>
    <row r="3" spans="1:8" x14ac:dyDescent="0.35">
      <c r="A3" s="25">
        <v>7</v>
      </c>
      <c r="B3" s="21">
        <v>0</v>
      </c>
      <c r="C3" s="21">
        <v>1</v>
      </c>
      <c r="D3" s="21">
        <v>1</v>
      </c>
      <c r="E3" t="s">
        <v>449</v>
      </c>
      <c r="F3" t="s">
        <v>450</v>
      </c>
      <c r="G3" t="s">
        <v>451</v>
      </c>
      <c r="H3">
        <v>62</v>
      </c>
    </row>
    <row r="4" spans="1:8" x14ac:dyDescent="0.35">
      <c r="A4" s="25">
        <v>7</v>
      </c>
      <c r="B4" s="21">
        <v>0</v>
      </c>
      <c r="C4" s="21">
        <v>1</v>
      </c>
      <c r="D4" s="21">
        <v>1</v>
      </c>
      <c r="E4" t="s">
        <v>449</v>
      </c>
      <c r="F4" t="s">
        <v>452</v>
      </c>
      <c r="G4" t="s">
        <v>451</v>
      </c>
      <c r="H4">
        <v>66</v>
      </c>
    </row>
    <row r="5" spans="1:8" x14ac:dyDescent="0.35">
      <c r="A5" s="25">
        <v>7</v>
      </c>
      <c r="B5" s="21">
        <v>0</v>
      </c>
      <c r="C5" s="21">
        <v>1</v>
      </c>
      <c r="D5" s="21">
        <v>1</v>
      </c>
      <c r="E5" t="s">
        <v>449</v>
      </c>
      <c r="F5" t="s">
        <v>453</v>
      </c>
      <c r="G5" t="s">
        <v>451</v>
      </c>
      <c r="H5">
        <v>20</v>
      </c>
    </row>
    <row r="6" spans="1:8" x14ac:dyDescent="0.35">
      <c r="A6" s="25">
        <v>7</v>
      </c>
      <c r="B6" s="21">
        <v>0</v>
      </c>
      <c r="C6" s="21">
        <v>1</v>
      </c>
      <c r="D6" s="21">
        <v>1</v>
      </c>
      <c r="E6" t="s">
        <v>460</v>
      </c>
      <c r="F6" t="s">
        <v>580</v>
      </c>
      <c r="G6" t="s">
        <v>451</v>
      </c>
      <c r="H6">
        <v>120</v>
      </c>
    </row>
    <row r="7" spans="1:8" x14ac:dyDescent="0.35">
      <c r="A7" s="25">
        <v>7</v>
      </c>
      <c r="B7" s="21">
        <v>0</v>
      </c>
      <c r="C7" s="21">
        <v>1</v>
      </c>
      <c r="D7" s="21">
        <v>1</v>
      </c>
      <c r="E7" t="s">
        <v>460</v>
      </c>
      <c r="F7" t="s">
        <v>581</v>
      </c>
      <c r="G7" t="s">
        <v>451</v>
      </c>
      <c r="H7">
        <v>126</v>
      </c>
    </row>
    <row r="8" spans="1:8" x14ac:dyDescent="0.35">
      <c r="A8" s="25">
        <v>7</v>
      </c>
      <c r="B8" s="21">
        <v>0</v>
      </c>
      <c r="C8" s="21">
        <v>1</v>
      </c>
      <c r="D8" s="21">
        <v>1</v>
      </c>
      <c r="E8" t="s">
        <v>460</v>
      </c>
      <c r="F8" t="s">
        <v>459</v>
      </c>
      <c r="G8" t="s">
        <v>451</v>
      </c>
      <c r="H8">
        <v>6</v>
      </c>
    </row>
    <row r="9" spans="1:8" x14ac:dyDescent="0.35">
      <c r="A9" s="25">
        <v>7</v>
      </c>
      <c r="B9" s="21">
        <v>0</v>
      </c>
      <c r="C9" s="21">
        <v>1</v>
      </c>
      <c r="D9" s="21">
        <v>1</v>
      </c>
      <c r="E9" t="s">
        <v>460</v>
      </c>
      <c r="F9" t="s">
        <v>482</v>
      </c>
      <c r="G9" t="s">
        <v>451</v>
      </c>
      <c r="H9">
        <v>1</v>
      </c>
    </row>
    <row r="10" spans="1:8" x14ac:dyDescent="0.35">
      <c r="A10" s="25">
        <v>7</v>
      </c>
      <c r="B10" s="21">
        <v>0</v>
      </c>
      <c r="C10" s="21">
        <v>1</v>
      </c>
      <c r="D10" s="21">
        <v>1</v>
      </c>
      <c r="E10" t="s">
        <v>461</v>
      </c>
      <c r="F10" s="5" t="s">
        <v>582</v>
      </c>
      <c r="G10" t="s">
        <v>451</v>
      </c>
      <c r="H10">
        <v>253</v>
      </c>
    </row>
    <row r="11" spans="1:8" x14ac:dyDescent="0.35">
      <c r="A11" s="25">
        <v>7</v>
      </c>
      <c r="B11" s="21">
        <v>0</v>
      </c>
      <c r="C11" s="21">
        <v>1</v>
      </c>
      <c r="D11" s="21">
        <v>1</v>
      </c>
      <c r="E11" t="s">
        <v>458</v>
      </c>
      <c r="F11" t="s">
        <v>583</v>
      </c>
      <c r="G11" t="s">
        <v>451</v>
      </c>
      <c r="H11">
        <v>11</v>
      </c>
    </row>
    <row r="12" spans="1:8" x14ac:dyDescent="0.35">
      <c r="A12" s="25">
        <v>7</v>
      </c>
      <c r="B12" s="21">
        <v>0</v>
      </c>
      <c r="C12" s="21">
        <v>1</v>
      </c>
      <c r="D12" s="21">
        <v>1</v>
      </c>
      <c r="E12" t="s">
        <v>458</v>
      </c>
      <c r="F12" t="s">
        <v>584</v>
      </c>
      <c r="G12" t="s">
        <v>451</v>
      </c>
      <c r="H12">
        <v>7</v>
      </c>
    </row>
    <row r="13" spans="1:8" x14ac:dyDescent="0.35">
      <c r="A13" s="25">
        <v>7</v>
      </c>
      <c r="B13" s="21">
        <v>0</v>
      </c>
      <c r="C13" s="21">
        <v>1</v>
      </c>
      <c r="D13" s="21">
        <v>1</v>
      </c>
      <c r="E13" t="s">
        <v>458</v>
      </c>
      <c r="F13" t="s">
        <v>585</v>
      </c>
      <c r="G13" t="s">
        <v>451</v>
      </c>
      <c r="H13">
        <v>25</v>
      </c>
    </row>
    <row r="14" spans="1:8" x14ac:dyDescent="0.35">
      <c r="A14" s="25">
        <v>7</v>
      </c>
      <c r="B14" s="21">
        <v>0</v>
      </c>
      <c r="C14" s="21">
        <v>1</v>
      </c>
      <c r="D14" s="21">
        <v>1</v>
      </c>
      <c r="E14" t="s">
        <v>458</v>
      </c>
      <c r="F14" t="s">
        <v>586</v>
      </c>
      <c r="G14" t="s">
        <v>451</v>
      </c>
      <c r="H14">
        <v>153</v>
      </c>
    </row>
    <row r="15" spans="1:8" x14ac:dyDescent="0.35">
      <c r="A15" s="25">
        <v>7</v>
      </c>
      <c r="B15" s="21">
        <v>0</v>
      </c>
      <c r="C15" s="21">
        <v>1</v>
      </c>
      <c r="D15" s="21">
        <v>1</v>
      </c>
      <c r="E15" t="s">
        <v>458</v>
      </c>
      <c r="F15" t="s">
        <v>587</v>
      </c>
      <c r="G15" t="s">
        <v>451</v>
      </c>
      <c r="H15">
        <v>15</v>
      </c>
    </row>
    <row r="16" spans="1:8" x14ac:dyDescent="0.35">
      <c r="A16" s="25">
        <v>7</v>
      </c>
      <c r="B16" s="21">
        <v>0</v>
      </c>
      <c r="C16" s="21">
        <v>1</v>
      </c>
      <c r="D16" s="21">
        <v>1</v>
      </c>
      <c r="E16" t="s">
        <v>458</v>
      </c>
      <c r="F16" t="s">
        <v>459</v>
      </c>
      <c r="G16" t="s">
        <v>451</v>
      </c>
      <c r="H16">
        <v>42</v>
      </c>
    </row>
    <row r="17" spans="1:8" x14ac:dyDescent="0.35">
      <c r="A17" s="25">
        <v>7</v>
      </c>
      <c r="B17" s="21">
        <v>0</v>
      </c>
      <c r="C17" s="21">
        <v>1</v>
      </c>
      <c r="D17" s="2">
        <v>1</v>
      </c>
      <c r="E17" t="s">
        <v>463</v>
      </c>
      <c r="F17" t="s">
        <v>464</v>
      </c>
      <c r="G17" t="s">
        <v>451</v>
      </c>
      <c r="H17">
        <v>123</v>
      </c>
    </row>
    <row r="18" spans="1:8" x14ac:dyDescent="0.35">
      <c r="A18" s="25">
        <v>7</v>
      </c>
      <c r="B18" s="21">
        <v>0</v>
      </c>
      <c r="C18" s="21">
        <v>1</v>
      </c>
      <c r="D18" s="2">
        <v>1</v>
      </c>
      <c r="E18" t="s">
        <v>463</v>
      </c>
      <c r="F18" t="s">
        <v>465</v>
      </c>
      <c r="G18" t="s">
        <v>451</v>
      </c>
      <c r="H18">
        <v>130</v>
      </c>
    </row>
    <row r="19" spans="1:8" ht="15.5" x14ac:dyDescent="0.35">
      <c r="A19" s="25">
        <v>7</v>
      </c>
      <c r="B19" s="21">
        <v>0</v>
      </c>
      <c r="C19" s="21">
        <v>1</v>
      </c>
      <c r="D19" s="21">
        <v>1</v>
      </c>
      <c r="E19" t="s">
        <v>456</v>
      </c>
      <c r="F19" s="37" t="s">
        <v>560</v>
      </c>
      <c r="G19" t="s">
        <v>451</v>
      </c>
      <c r="H19" s="37">
        <v>26</v>
      </c>
    </row>
    <row r="20" spans="1:8" ht="15.5" x14ac:dyDescent="0.35">
      <c r="A20" s="25">
        <v>7</v>
      </c>
      <c r="B20" s="21">
        <v>0</v>
      </c>
      <c r="C20" s="21">
        <v>1</v>
      </c>
      <c r="D20" s="21">
        <v>1</v>
      </c>
      <c r="E20" t="s">
        <v>456</v>
      </c>
      <c r="F20" s="37" t="s">
        <v>588</v>
      </c>
      <c r="G20" t="s">
        <v>451</v>
      </c>
      <c r="H20" s="37">
        <v>22</v>
      </c>
    </row>
    <row r="21" spans="1:8" ht="15.5" x14ac:dyDescent="0.35">
      <c r="A21" s="25">
        <v>7</v>
      </c>
      <c r="B21" s="21">
        <v>0</v>
      </c>
      <c r="C21" s="21">
        <v>1</v>
      </c>
      <c r="D21" s="21">
        <v>1</v>
      </c>
      <c r="E21" t="s">
        <v>456</v>
      </c>
      <c r="F21" s="37" t="s">
        <v>589</v>
      </c>
      <c r="G21" t="s">
        <v>451</v>
      </c>
      <c r="H21" s="37">
        <v>16</v>
      </c>
    </row>
    <row r="22" spans="1:8" ht="15.5" x14ac:dyDescent="0.35">
      <c r="A22" s="25">
        <v>7</v>
      </c>
      <c r="B22" s="21">
        <v>0</v>
      </c>
      <c r="C22" s="21">
        <v>1</v>
      </c>
      <c r="D22" s="21">
        <v>1</v>
      </c>
      <c r="E22" t="s">
        <v>456</v>
      </c>
      <c r="F22" s="37" t="s">
        <v>590</v>
      </c>
      <c r="G22" t="s">
        <v>451</v>
      </c>
      <c r="H22" s="37">
        <v>15</v>
      </c>
    </row>
    <row r="23" spans="1:8" ht="15.5" x14ac:dyDescent="0.35">
      <c r="A23" s="25">
        <v>7</v>
      </c>
      <c r="B23" s="21">
        <v>0</v>
      </c>
      <c r="C23" s="21">
        <v>1</v>
      </c>
      <c r="D23" s="21">
        <v>1</v>
      </c>
      <c r="E23" t="s">
        <v>456</v>
      </c>
      <c r="F23" s="37" t="s">
        <v>457</v>
      </c>
      <c r="G23" t="s">
        <v>451</v>
      </c>
      <c r="H23" s="37">
        <v>12</v>
      </c>
    </row>
    <row r="24" spans="1:8" ht="15.5" x14ac:dyDescent="0.35">
      <c r="A24" s="25">
        <v>7</v>
      </c>
      <c r="B24" s="21">
        <v>0</v>
      </c>
      <c r="C24" s="21">
        <v>1</v>
      </c>
      <c r="D24" s="21">
        <v>1</v>
      </c>
      <c r="E24" t="s">
        <v>456</v>
      </c>
      <c r="F24" s="37" t="s">
        <v>591</v>
      </c>
      <c r="G24" t="s">
        <v>451</v>
      </c>
      <c r="H24" s="37">
        <v>12</v>
      </c>
    </row>
    <row r="25" spans="1:8" ht="15.5" x14ac:dyDescent="0.35">
      <c r="A25" s="25">
        <v>7</v>
      </c>
      <c r="B25" s="21">
        <v>0</v>
      </c>
      <c r="C25" s="21">
        <v>1</v>
      </c>
      <c r="D25" s="21">
        <v>1</v>
      </c>
      <c r="E25" t="s">
        <v>456</v>
      </c>
      <c r="F25" s="37" t="s">
        <v>592</v>
      </c>
      <c r="G25" t="s">
        <v>451</v>
      </c>
      <c r="H25" s="37">
        <v>7</v>
      </c>
    </row>
    <row r="26" spans="1:8" ht="15.5" x14ac:dyDescent="0.35">
      <c r="A26" s="25">
        <v>7</v>
      </c>
      <c r="B26" s="21">
        <v>0</v>
      </c>
      <c r="C26" s="21">
        <v>1</v>
      </c>
      <c r="D26" s="21">
        <v>1</v>
      </c>
      <c r="E26" t="s">
        <v>456</v>
      </c>
      <c r="F26" s="37" t="s">
        <v>593</v>
      </c>
      <c r="G26" t="s">
        <v>451</v>
      </c>
      <c r="H26" s="37">
        <v>4</v>
      </c>
    </row>
    <row r="27" spans="1:8" ht="15.5" x14ac:dyDescent="0.35">
      <c r="A27" s="25">
        <v>7</v>
      </c>
      <c r="B27" s="21">
        <v>0</v>
      </c>
      <c r="C27" s="21">
        <v>1</v>
      </c>
      <c r="D27" s="21">
        <v>1</v>
      </c>
      <c r="E27" t="s">
        <v>456</v>
      </c>
      <c r="F27" s="37" t="s">
        <v>487</v>
      </c>
      <c r="G27" t="s">
        <v>451</v>
      </c>
      <c r="H27" s="37">
        <v>4</v>
      </c>
    </row>
    <row r="28" spans="1:8" ht="15.5" x14ac:dyDescent="0.35">
      <c r="A28" s="25">
        <v>7</v>
      </c>
      <c r="B28" s="21">
        <v>0</v>
      </c>
      <c r="C28" s="21">
        <v>1</v>
      </c>
      <c r="D28" s="21">
        <v>1</v>
      </c>
      <c r="E28" t="s">
        <v>456</v>
      </c>
      <c r="F28" s="37" t="s">
        <v>594</v>
      </c>
      <c r="G28" t="s">
        <v>451</v>
      </c>
      <c r="H28" s="37">
        <v>3</v>
      </c>
    </row>
    <row r="29" spans="1:8" ht="15.5" x14ac:dyDescent="0.35">
      <c r="A29" s="25">
        <v>7</v>
      </c>
      <c r="B29" s="21">
        <v>0</v>
      </c>
      <c r="C29" s="21">
        <v>1</v>
      </c>
      <c r="D29" s="21">
        <v>1</v>
      </c>
      <c r="E29" t="s">
        <v>456</v>
      </c>
      <c r="F29" s="37" t="s">
        <v>595</v>
      </c>
      <c r="G29" t="s">
        <v>451</v>
      </c>
      <c r="H29" s="37">
        <v>3</v>
      </c>
    </row>
    <row r="30" spans="1:8" ht="15.5" x14ac:dyDescent="0.35">
      <c r="A30" s="25">
        <v>7</v>
      </c>
      <c r="B30" s="21">
        <v>0</v>
      </c>
      <c r="C30" s="21">
        <v>1</v>
      </c>
      <c r="D30" s="21">
        <v>1</v>
      </c>
      <c r="E30" t="s">
        <v>456</v>
      </c>
      <c r="F30" s="37" t="s">
        <v>596</v>
      </c>
      <c r="G30" t="s">
        <v>451</v>
      </c>
      <c r="H30" s="37">
        <v>3</v>
      </c>
    </row>
    <row r="31" spans="1:8" ht="15.5" x14ac:dyDescent="0.35">
      <c r="A31" s="25">
        <v>7</v>
      </c>
      <c r="B31" s="21">
        <v>0</v>
      </c>
      <c r="C31" s="21">
        <v>1</v>
      </c>
      <c r="D31" s="21">
        <v>1</v>
      </c>
      <c r="E31" t="s">
        <v>456</v>
      </c>
      <c r="F31" s="37" t="s">
        <v>597</v>
      </c>
      <c r="G31" t="s">
        <v>451</v>
      </c>
      <c r="H31" s="37">
        <v>3</v>
      </c>
    </row>
    <row r="32" spans="1:8" ht="15.5" x14ac:dyDescent="0.35">
      <c r="A32" s="25">
        <v>7</v>
      </c>
      <c r="B32" s="21">
        <v>0</v>
      </c>
      <c r="C32" s="21">
        <v>1</v>
      </c>
      <c r="D32" s="21">
        <v>1</v>
      </c>
      <c r="E32" t="s">
        <v>456</v>
      </c>
      <c r="F32" s="37" t="s">
        <v>598</v>
      </c>
      <c r="G32" t="s">
        <v>451</v>
      </c>
      <c r="H32" s="37">
        <v>3</v>
      </c>
    </row>
    <row r="33" spans="1:8" ht="15.5" x14ac:dyDescent="0.35">
      <c r="A33" s="25">
        <v>7</v>
      </c>
      <c r="B33" s="21">
        <v>0</v>
      </c>
      <c r="C33" s="21">
        <v>1</v>
      </c>
      <c r="D33" s="21">
        <v>1</v>
      </c>
      <c r="E33" t="s">
        <v>456</v>
      </c>
      <c r="F33" s="37" t="s">
        <v>599</v>
      </c>
      <c r="G33" t="s">
        <v>451</v>
      </c>
      <c r="H33" s="37">
        <v>3</v>
      </c>
    </row>
    <row r="34" spans="1:8" ht="15.5" x14ac:dyDescent="0.35">
      <c r="A34" s="25">
        <v>7</v>
      </c>
      <c r="B34" s="21">
        <v>0</v>
      </c>
      <c r="C34" s="21">
        <v>1</v>
      </c>
      <c r="D34" s="21">
        <v>1</v>
      </c>
      <c r="E34" t="s">
        <v>456</v>
      </c>
      <c r="F34" s="37" t="s">
        <v>600</v>
      </c>
      <c r="G34" t="s">
        <v>451</v>
      </c>
      <c r="H34" s="37">
        <v>3</v>
      </c>
    </row>
    <row r="35" spans="1:8" ht="15.5" x14ac:dyDescent="0.35">
      <c r="A35" s="25">
        <v>7</v>
      </c>
      <c r="B35" s="21">
        <v>0</v>
      </c>
      <c r="C35" s="21">
        <v>1</v>
      </c>
      <c r="D35" s="21">
        <v>1</v>
      </c>
      <c r="E35" t="s">
        <v>456</v>
      </c>
      <c r="F35" s="37" t="s">
        <v>601</v>
      </c>
      <c r="G35" t="s">
        <v>451</v>
      </c>
      <c r="H35" s="37">
        <v>3</v>
      </c>
    </row>
    <row r="36" spans="1:8" ht="15.5" x14ac:dyDescent="0.35">
      <c r="A36" s="25">
        <v>7</v>
      </c>
      <c r="B36" s="21">
        <v>0</v>
      </c>
      <c r="C36" s="21">
        <v>1</v>
      </c>
      <c r="D36" s="21">
        <v>1</v>
      </c>
      <c r="E36" t="s">
        <v>456</v>
      </c>
      <c r="F36" s="37" t="s">
        <v>602</v>
      </c>
      <c r="G36" t="s">
        <v>451</v>
      </c>
      <c r="H36" s="37">
        <v>2</v>
      </c>
    </row>
    <row r="37" spans="1:8" ht="15.5" x14ac:dyDescent="0.35">
      <c r="A37" s="25">
        <v>7</v>
      </c>
      <c r="B37" s="21">
        <v>0</v>
      </c>
      <c r="C37" s="21">
        <v>1</v>
      </c>
      <c r="D37" s="21">
        <v>1</v>
      </c>
      <c r="E37" t="s">
        <v>456</v>
      </c>
      <c r="F37" s="37" t="s">
        <v>603</v>
      </c>
      <c r="G37" t="s">
        <v>451</v>
      </c>
      <c r="H37" s="37">
        <v>2</v>
      </c>
    </row>
    <row r="38" spans="1:8" ht="15.5" x14ac:dyDescent="0.35">
      <c r="A38" s="25">
        <v>7</v>
      </c>
      <c r="B38" s="21">
        <v>0</v>
      </c>
      <c r="C38" s="21">
        <v>1</v>
      </c>
      <c r="D38" s="21">
        <v>1</v>
      </c>
      <c r="E38" t="s">
        <v>456</v>
      </c>
      <c r="F38" s="37" t="s">
        <v>604</v>
      </c>
      <c r="G38" t="s">
        <v>451</v>
      </c>
      <c r="H38" s="37">
        <v>2</v>
      </c>
    </row>
    <row r="39" spans="1:8" ht="15.5" x14ac:dyDescent="0.35">
      <c r="A39" s="25">
        <v>7</v>
      </c>
      <c r="B39" s="21">
        <v>0</v>
      </c>
      <c r="C39" s="21">
        <v>1</v>
      </c>
      <c r="D39" s="21">
        <v>1</v>
      </c>
      <c r="E39" t="s">
        <v>456</v>
      </c>
      <c r="F39" s="37" t="s">
        <v>605</v>
      </c>
      <c r="G39" t="s">
        <v>451</v>
      </c>
      <c r="H39" s="37">
        <v>2</v>
      </c>
    </row>
    <row r="40" spans="1:8" ht="15.5" x14ac:dyDescent="0.35">
      <c r="A40" s="25">
        <v>7</v>
      </c>
      <c r="B40" s="21">
        <v>0</v>
      </c>
      <c r="C40" s="21">
        <v>1</v>
      </c>
      <c r="D40" s="21">
        <v>1</v>
      </c>
      <c r="E40" t="s">
        <v>456</v>
      </c>
      <c r="F40" s="37" t="s">
        <v>606</v>
      </c>
      <c r="G40" t="s">
        <v>451</v>
      </c>
      <c r="H40" s="37">
        <v>2</v>
      </c>
    </row>
    <row r="41" spans="1:8" ht="15.5" x14ac:dyDescent="0.35">
      <c r="A41" s="25">
        <v>7</v>
      </c>
      <c r="B41" s="21">
        <v>0</v>
      </c>
      <c r="C41" s="21">
        <v>1</v>
      </c>
      <c r="D41" s="21">
        <v>1</v>
      </c>
      <c r="E41" t="s">
        <v>456</v>
      </c>
      <c r="F41" s="37" t="s">
        <v>607</v>
      </c>
      <c r="G41" t="s">
        <v>451</v>
      </c>
      <c r="H41" s="37">
        <v>2</v>
      </c>
    </row>
    <row r="42" spans="1:8" ht="15.5" x14ac:dyDescent="0.35">
      <c r="A42" s="25">
        <v>7</v>
      </c>
      <c r="B42" s="21">
        <v>0</v>
      </c>
      <c r="C42" s="21">
        <v>1</v>
      </c>
      <c r="D42" s="21">
        <v>1</v>
      </c>
      <c r="E42" t="s">
        <v>456</v>
      </c>
      <c r="F42" s="37" t="s">
        <v>608</v>
      </c>
      <c r="G42" t="s">
        <v>451</v>
      </c>
      <c r="H42" s="37">
        <v>2</v>
      </c>
    </row>
    <row r="43" spans="1:8" ht="15.5" x14ac:dyDescent="0.35">
      <c r="A43" s="25">
        <v>7</v>
      </c>
      <c r="B43" s="21">
        <v>0</v>
      </c>
      <c r="C43" s="21">
        <v>1</v>
      </c>
      <c r="D43" s="21">
        <v>1</v>
      </c>
      <c r="E43" t="s">
        <v>456</v>
      </c>
      <c r="F43" s="37" t="s">
        <v>609</v>
      </c>
      <c r="G43" t="s">
        <v>451</v>
      </c>
      <c r="H43" s="37">
        <v>2</v>
      </c>
    </row>
    <row r="44" spans="1:8" ht="15.5" x14ac:dyDescent="0.35">
      <c r="A44" s="25">
        <v>7</v>
      </c>
      <c r="B44" s="21">
        <v>0</v>
      </c>
      <c r="C44" s="21">
        <v>1</v>
      </c>
      <c r="D44" s="21">
        <v>1</v>
      </c>
      <c r="E44" t="s">
        <v>456</v>
      </c>
      <c r="F44" s="37" t="s">
        <v>610</v>
      </c>
      <c r="G44" t="s">
        <v>451</v>
      </c>
      <c r="H44" s="37">
        <v>2</v>
      </c>
    </row>
    <row r="45" spans="1:8" ht="15.5" x14ac:dyDescent="0.35">
      <c r="A45" s="25">
        <v>7</v>
      </c>
      <c r="B45" s="21">
        <v>0</v>
      </c>
      <c r="C45" s="21">
        <v>1</v>
      </c>
      <c r="D45" s="21">
        <v>1</v>
      </c>
      <c r="E45" t="s">
        <v>456</v>
      </c>
      <c r="F45" s="37" t="s">
        <v>611</v>
      </c>
      <c r="G45" t="s">
        <v>451</v>
      </c>
      <c r="H45" s="37">
        <v>2</v>
      </c>
    </row>
    <row r="46" spans="1:8" ht="15.5" x14ac:dyDescent="0.35">
      <c r="A46" s="25">
        <v>7</v>
      </c>
      <c r="B46" s="21">
        <v>0</v>
      </c>
      <c r="C46" s="21">
        <v>1</v>
      </c>
      <c r="D46" s="21">
        <v>1</v>
      </c>
      <c r="E46" t="s">
        <v>456</v>
      </c>
      <c r="F46" s="37" t="s">
        <v>612</v>
      </c>
      <c r="G46" t="s">
        <v>451</v>
      </c>
      <c r="H46" s="37">
        <v>2</v>
      </c>
    </row>
    <row r="47" spans="1:8" ht="15.5" x14ac:dyDescent="0.35">
      <c r="A47" s="25">
        <v>7</v>
      </c>
      <c r="B47" s="21">
        <v>0</v>
      </c>
      <c r="C47" s="21">
        <v>1</v>
      </c>
      <c r="D47" s="21">
        <v>1</v>
      </c>
      <c r="E47" t="s">
        <v>456</v>
      </c>
      <c r="F47" s="37" t="s">
        <v>613</v>
      </c>
      <c r="G47" t="s">
        <v>451</v>
      </c>
      <c r="H47" s="37">
        <v>2</v>
      </c>
    </row>
    <row r="48" spans="1:8" ht="15.5" x14ac:dyDescent="0.35">
      <c r="A48" s="25">
        <v>7</v>
      </c>
      <c r="B48" s="21">
        <v>0</v>
      </c>
      <c r="C48" s="21">
        <v>1</v>
      </c>
      <c r="D48" s="21">
        <v>1</v>
      </c>
      <c r="E48" t="s">
        <v>456</v>
      </c>
      <c r="F48" s="37" t="s">
        <v>614</v>
      </c>
      <c r="G48" t="s">
        <v>451</v>
      </c>
      <c r="H48" s="37">
        <v>2</v>
      </c>
    </row>
    <row r="49" spans="1:8" ht="15.5" x14ac:dyDescent="0.35">
      <c r="A49" s="25">
        <v>7</v>
      </c>
      <c r="B49" s="21">
        <v>0</v>
      </c>
      <c r="C49" s="21">
        <v>1</v>
      </c>
      <c r="D49" s="21">
        <v>1</v>
      </c>
      <c r="E49" t="s">
        <v>456</v>
      </c>
      <c r="F49" s="37" t="s">
        <v>615</v>
      </c>
      <c r="G49" t="s">
        <v>451</v>
      </c>
      <c r="H49" s="37">
        <v>2</v>
      </c>
    </row>
    <row r="50" spans="1:8" ht="15.5" x14ac:dyDescent="0.35">
      <c r="A50" s="25">
        <v>7</v>
      </c>
      <c r="B50" s="21">
        <v>0</v>
      </c>
      <c r="C50" s="21">
        <v>1</v>
      </c>
      <c r="D50" s="21">
        <v>1</v>
      </c>
      <c r="E50" t="s">
        <v>456</v>
      </c>
      <c r="F50" s="37" t="s">
        <v>616</v>
      </c>
      <c r="G50" t="s">
        <v>451</v>
      </c>
      <c r="H50" s="37">
        <v>2</v>
      </c>
    </row>
    <row r="51" spans="1:8" ht="15.5" x14ac:dyDescent="0.35">
      <c r="A51" s="25">
        <v>7</v>
      </c>
      <c r="B51" s="21">
        <v>0</v>
      </c>
      <c r="C51" s="21">
        <v>1</v>
      </c>
      <c r="D51" s="21">
        <v>1</v>
      </c>
      <c r="E51" t="s">
        <v>456</v>
      </c>
      <c r="F51" s="37" t="s">
        <v>617</v>
      </c>
      <c r="G51" t="s">
        <v>451</v>
      </c>
      <c r="H51" s="37">
        <v>2</v>
      </c>
    </row>
    <row r="52" spans="1:8" ht="15.5" x14ac:dyDescent="0.35">
      <c r="A52" s="25">
        <v>7</v>
      </c>
      <c r="B52" s="21">
        <v>0</v>
      </c>
      <c r="C52" s="21">
        <v>1</v>
      </c>
      <c r="D52" s="21">
        <v>1</v>
      </c>
      <c r="E52" t="s">
        <v>456</v>
      </c>
      <c r="F52" s="37" t="s">
        <v>618</v>
      </c>
      <c r="G52" t="s">
        <v>451</v>
      </c>
      <c r="H52" s="37">
        <v>2</v>
      </c>
    </row>
    <row r="53" spans="1:8" ht="15.5" x14ac:dyDescent="0.35">
      <c r="A53" s="25">
        <v>7</v>
      </c>
      <c r="B53" s="21">
        <v>0</v>
      </c>
      <c r="C53" s="21">
        <v>1</v>
      </c>
      <c r="D53" s="21">
        <v>1</v>
      </c>
      <c r="E53" t="s">
        <v>456</v>
      </c>
      <c r="F53" s="37" t="s">
        <v>619</v>
      </c>
      <c r="G53" t="s">
        <v>451</v>
      </c>
      <c r="H53" s="37">
        <v>1</v>
      </c>
    </row>
    <row r="54" spans="1:8" ht="15.5" x14ac:dyDescent="0.35">
      <c r="A54" s="25">
        <v>7</v>
      </c>
      <c r="B54" s="21">
        <v>0</v>
      </c>
      <c r="C54" s="21">
        <v>1</v>
      </c>
      <c r="D54" s="21">
        <v>1</v>
      </c>
      <c r="E54" t="s">
        <v>456</v>
      </c>
      <c r="F54" s="37" t="s">
        <v>620</v>
      </c>
      <c r="G54" t="s">
        <v>451</v>
      </c>
      <c r="H54" s="37">
        <v>1</v>
      </c>
    </row>
    <row r="55" spans="1:8" ht="15.5" x14ac:dyDescent="0.35">
      <c r="A55" s="25">
        <v>7</v>
      </c>
      <c r="B55" s="21">
        <v>0</v>
      </c>
      <c r="C55" s="21">
        <v>1</v>
      </c>
      <c r="D55" s="21">
        <v>1</v>
      </c>
      <c r="E55" t="s">
        <v>456</v>
      </c>
      <c r="F55" s="37" t="s">
        <v>621</v>
      </c>
      <c r="G55" t="s">
        <v>451</v>
      </c>
      <c r="H55" s="37">
        <v>1</v>
      </c>
    </row>
    <row r="56" spans="1:8" ht="15.5" x14ac:dyDescent="0.35">
      <c r="A56" s="25">
        <v>7</v>
      </c>
      <c r="B56" s="21">
        <v>0</v>
      </c>
      <c r="C56" s="21">
        <v>1</v>
      </c>
      <c r="D56" s="21">
        <v>1</v>
      </c>
      <c r="E56" t="s">
        <v>456</v>
      </c>
      <c r="F56" s="37" t="s">
        <v>622</v>
      </c>
      <c r="G56" t="s">
        <v>451</v>
      </c>
      <c r="H56" s="37">
        <v>1</v>
      </c>
    </row>
    <row r="57" spans="1:8" ht="15.5" x14ac:dyDescent="0.35">
      <c r="A57" s="25">
        <v>7</v>
      </c>
      <c r="B57" s="21">
        <v>0</v>
      </c>
      <c r="C57" s="21">
        <v>1</v>
      </c>
      <c r="D57" s="21">
        <v>1</v>
      </c>
      <c r="E57" t="s">
        <v>456</v>
      </c>
      <c r="F57" s="37" t="s">
        <v>623</v>
      </c>
      <c r="G57" t="s">
        <v>451</v>
      </c>
      <c r="H57" s="37">
        <v>1</v>
      </c>
    </row>
    <row r="58" spans="1:8" ht="15.5" x14ac:dyDescent="0.35">
      <c r="A58" s="25">
        <v>7</v>
      </c>
      <c r="B58" s="21">
        <v>0</v>
      </c>
      <c r="C58" s="21">
        <v>1</v>
      </c>
      <c r="D58" s="21">
        <v>1</v>
      </c>
      <c r="E58" t="s">
        <v>456</v>
      </c>
      <c r="F58" s="37" t="s">
        <v>624</v>
      </c>
      <c r="G58" t="s">
        <v>451</v>
      </c>
      <c r="H58" s="37">
        <v>1</v>
      </c>
    </row>
    <row r="59" spans="1:8" ht="15.5" x14ac:dyDescent="0.35">
      <c r="A59" s="25">
        <v>7</v>
      </c>
      <c r="B59" s="21">
        <v>0</v>
      </c>
      <c r="C59" s="21">
        <v>1</v>
      </c>
      <c r="D59" s="21">
        <v>1</v>
      </c>
      <c r="E59" t="s">
        <v>456</v>
      </c>
      <c r="F59" s="37" t="s">
        <v>625</v>
      </c>
      <c r="G59" t="s">
        <v>451</v>
      </c>
      <c r="H59" s="37">
        <v>1</v>
      </c>
    </row>
    <row r="60" spans="1:8" ht="15.5" x14ac:dyDescent="0.35">
      <c r="A60" s="25">
        <v>7</v>
      </c>
      <c r="B60" s="21">
        <v>0</v>
      </c>
      <c r="C60" s="21">
        <v>1</v>
      </c>
      <c r="D60" s="21">
        <v>1</v>
      </c>
      <c r="E60" t="s">
        <v>456</v>
      </c>
      <c r="F60" s="37" t="s">
        <v>626</v>
      </c>
      <c r="G60" t="s">
        <v>451</v>
      </c>
      <c r="H60" s="37">
        <v>1</v>
      </c>
    </row>
    <row r="61" spans="1:8" ht="15.5" x14ac:dyDescent="0.35">
      <c r="A61" s="25">
        <v>7</v>
      </c>
      <c r="B61" s="21">
        <v>0</v>
      </c>
      <c r="C61" s="21">
        <v>1</v>
      </c>
      <c r="D61" s="21">
        <v>1</v>
      </c>
      <c r="E61" t="s">
        <v>456</v>
      </c>
      <c r="F61" s="37" t="s">
        <v>627</v>
      </c>
      <c r="G61" t="s">
        <v>451</v>
      </c>
      <c r="H61" s="37">
        <v>1</v>
      </c>
    </row>
    <row r="62" spans="1:8" ht="15.5" x14ac:dyDescent="0.35">
      <c r="A62" s="25">
        <v>7</v>
      </c>
      <c r="B62" s="21">
        <v>0</v>
      </c>
      <c r="C62" s="21">
        <v>1</v>
      </c>
      <c r="D62" s="21">
        <v>1</v>
      </c>
      <c r="E62" t="s">
        <v>456</v>
      </c>
      <c r="F62" s="37" t="s">
        <v>628</v>
      </c>
      <c r="G62" t="s">
        <v>451</v>
      </c>
      <c r="H62" s="37">
        <v>1</v>
      </c>
    </row>
    <row r="63" spans="1:8" ht="15.5" x14ac:dyDescent="0.35">
      <c r="A63" s="25">
        <v>7</v>
      </c>
      <c r="B63" s="21">
        <v>0</v>
      </c>
      <c r="C63" s="21">
        <v>1</v>
      </c>
      <c r="D63" s="21">
        <v>1</v>
      </c>
      <c r="E63" t="s">
        <v>456</v>
      </c>
      <c r="F63" s="37" t="s">
        <v>629</v>
      </c>
      <c r="G63" t="s">
        <v>451</v>
      </c>
      <c r="H63" s="37">
        <v>1</v>
      </c>
    </row>
    <row r="64" spans="1:8" ht="15.5" x14ac:dyDescent="0.35">
      <c r="A64" s="25">
        <v>7</v>
      </c>
      <c r="B64" s="21">
        <v>0</v>
      </c>
      <c r="C64" s="21">
        <v>1</v>
      </c>
      <c r="D64" s="21">
        <v>1</v>
      </c>
      <c r="E64" t="s">
        <v>456</v>
      </c>
      <c r="F64" s="37" t="s">
        <v>630</v>
      </c>
      <c r="G64" t="s">
        <v>451</v>
      </c>
      <c r="H64" s="37">
        <v>1</v>
      </c>
    </row>
    <row r="65" spans="1:7" ht="15.5" x14ac:dyDescent="0.35">
      <c r="A65" s="25">
        <v>7</v>
      </c>
      <c r="B65" s="2">
        <v>1</v>
      </c>
      <c r="C65" s="21">
        <v>1</v>
      </c>
      <c r="D65" s="21" t="s">
        <v>631</v>
      </c>
      <c r="E65" t="s">
        <v>470</v>
      </c>
      <c r="F65" s="37" t="s">
        <v>632</v>
      </c>
      <c r="G65" t="s">
        <v>469</v>
      </c>
    </row>
    <row r="66" spans="1:7" ht="15.5" x14ac:dyDescent="0.35">
      <c r="A66" s="25">
        <v>7</v>
      </c>
      <c r="B66" s="2">
        <v>1</v>
      </c>
      <c r="C66" s="21">
        <v>1</v>
      </c>
      <c r="D66" s="21" t="s">
        <v>631</v>
      </c>
      <c r="E66" t="s">
        <v>467</v>
      </c>
      <c r="F66" s="37" t="s">
        <v>633</v>
      </c>
      <c r="G66" t="s">
        <v>469</v>
      </c>
    </row>
    <row r="67" spans="1:7" x14ac:dyDescent="0.35">
      <c r="A67" s="25">
        <v>7</v>
      </c>
      <c r="B67" s="2">
        <v>1</v>
      </c>
      <c r="C67" s="21">
        <v>1</v>
      </c>
      <c r="D67" s="21" t="s">
        <v>631</v>
      </c>
      <c r="E67" s="21" t="s">
        <v>472</v>
      </c>
      <c r="F67" s="33" t="s">
        <v>81</v>
      </c>
      <c r="G67" t="s">
        <v>469</v>
      </c>
    </row>
    <row r="68" spans="1:7" x14ac:dyDescent="0.35">
      <c r="A68" s="25">
        <v>7</v>
      </c>
      <c r="B68" s="2">
        <v>1</v>
      </c>
      <c r="C68" s="21">
        <v>1</v>
      </c>
      <c r="D68" s="21" t="s">
        <v>631</v>
      </c>
      <c r="E68" s="21" t="s">
        <v>27</v>
      </c>
      <c r="F68" s="38" t="s">
        <v>634</v>
      </c>
      <c r="G68" t="s">
        <v>469</v>
      </c>
    </row>
    <row r="69" spans="1:7" x14ac:dyDescent="0.35">
      <c r="A69" s="25">
        <v>7</v>
      </c>
      <c r="B69" s="2">
        <v>1</v>
      </c>
      <c r="C69" s="21">
        <v>1</v>
      </c>
      <c r="D69" s="21" t="s">
        <v>631</v>
      </c>
      <c r="E69" s="21" t="s">
        <v>635</v>
      </c>
      <c r="F69" s="38" t="s">
        <v>636</v>
      </c>
      <c r="G69" t="s">
        <v>469</v>
      </c>
    </row>
  </sheetData>
  <phoneticPr fontId="15" type="noConversion"/>
  <hyperlinks>
    <hyperlink ref="F68" r:id="rId1" xr:uid="{7A01BBE2-C000-42D3-A2AB-38675D55FC04}"/>
    <hyperlink ref="F65" r:id="rId2" display="https://reporter.nih.gov/search/itrItPrBPEa6SwQ2QC4U5g/project-details/8393214" xr:uid="{88CEAF1C-DE5F-4A3C-9641-F6E518FF06E7}"/>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0850a8a-55a0-4f29-bb56-d3de9b9bc75c">
      <Terms xmlns="http://schemas.microsoft.com/office/infopath/2007/PartnerControls"/>
    </lcf76f155ced4ddcb4097134ff3c332f>
    <TaxCatchAll xmlns="33e70369-3675-4c3b-99e1-030eb9633bd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BAA57F805DE4D498A43031B16C0C8A1" ma:contentTypeVersion="18" ma:contentTypeDescription="Create a new document." ma:contentTypeScope="" ma:versionID="45d1a909a05463e745eea5a4ca1d742b">
  <xsd:schema xmlns:xsd="http://www.w3.org/2001/XMLSchema" xmlns:xs="http://www.w3.org/2001/XMLSchema" xmlns:p="http://schemas.microsoft.com/office/2006/metadata/properties" xmlns:ns2="00850a8a-55a0-4f29-bb56-d3de9b9bc75c" xmlns:ns3="33e70369-3675-4c3b-99e1-030eb9633bdf" targetNamespace="http://schemas.microsoft.com/office/2006/metadata/properties" ma:root="true" ma:fieldsID="d6d926a13f4595f889af4c5a97ebe0f1" ns2:_="" ns3:_="">
    <xsd:import namespace="00850a8a-55a0-4f29-bb56-d3de9b9bc75c"/>
    <xsd:import namespace="33e70369-3675-4c3b-99e1-030eb9633b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850a8a-55a0-4f29-bb56-d3de9b9bc7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e9f98e-9ad5-43de-b59a-72d7e946aae0"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e70369-3675-4c3b-99e1-030eb9633b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35b5c1b8-c26e-40e2-8d84-2ad1b1e5c9db}" ma:internalName="TaxCatchAll" ma:showField="CatchAllData" ma:web="33e70369-3675-4c3b-99e1-030eb9633b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2799C8-19D7-48DA-861A-B77FE73B4586}">
  <ds:schemaRefs>
    <ds:schemaRef ds:uri="http://schemas.microsoft.com/sharepoint/v3/contenttype/forms"/>
  </ds:schemaRefs>
</ds:datastoreItem>
</file>

<file path=customXml/itemProps2.xml><?xml version="1.0" encoding="utf-8"?>
<ds:datastoreItem xmlns:ds="http://schemas.openxmlformats.org/officeDocument/2006/customXml" ds:itemID="{CAC26B0D-F1C9-4B83-9743-12952380C0A1}">
  <ds:schemaRefs>
    <ds:schemaRef ds:uri="http://schemas.microsoft.com/office/2006/documentManagement/types"/>
    <ds:schemaRef ds:uri="http://purl.org/dc/dcmitype/"/>
    <ds:schemaRef ds:uri="http://www.w3.org/XML/1998/namespace"/>
    <ds:schemaRef ds:uri="http://purl.org/dc/elements/1.1/"/>
    <ds:schemaRef ds:uri="http://purl.org/dc/terms/"/>
    <ds:schemaRef ds:uri="http://schemas.microsoft.com/office/infopath/2007/PartnerControls"/>
    <ds:schemaRef ds:uri="http://schemas.microsoft.com/office/2006/metadata/properties"/>
    <ds:schemaRef ds:uri="http://schemas.openxmlformats.org/package/2006/metadata/core-properties"/>
    <ds:schemaRef ds:uri="33e70369-3675-4c3b-99e1-030eb9633bdf"/>
    <ds:schemaRef ds:uri="00850a8a-55a0-4f29-bb56-d3de9b9bc75c"/>
  </ds:schemaRefs>
</ds:datastoreItem>
</file>

<file path=customXml/itemProps3.xml><?xml version="1.0" encoding="utf-8"?>
<ds:datastoreItem xmlns:ds="http://schemas.openxmlformats.org/officeDocument/2006/customXml" ds:itemID="{68F13FB6-BBDF-479D-AFCB-16BD44D4A2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850a8a-55a0-4f29-bb56-d3de9b9bc75c"/>
    <ds:schemaRef ds:uri="33e70369-3675-4c3b-99e1-030eb9633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4b77578-9773-42d5-8507-251ca2dc2b06}" enabled="0" method="" siteId="{14b77578-9773-42d5-8507-251ca2dc2b0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81</vt:i4>
      </vt:variant>
    </vt:vector>
  </HeadingPairs>
  <TitlesOfParts>
    <vt:vector size="81" baseType="lpstr">
      <vt:lpstr>Data Resource Digest Submission</vt:lpstr>
      <vt:lpstr>Dataset Information</vt:lpstr>
      <vt:lpstr>phs000699</vt:lpstr>
      <vt:lpstr>phs000768</vt:lpstr>
      <vt:lpstr>phs000720</vt:lpstr>
      <vt:lpstr>phs000673</vt:lpstr>
      <vt:lpstr>phs000709</vt:lpstr>
      <vt:lpstr>phs000900</vt:lpstr>
      <vt:lpstr>phs001878</vt:lpstr>
      <vt:lpstr>phs001357</vt:lpstr>
      <vt:lpstr>phs000124</vt:lpstr>
      <vt:lpstr>phs000340</vt:lpstr>
      <vt:lpstr>phs000341</vt:lpstr>
      <vt:lpstr>phs000352</vt:lpstr>
      <vt:lpstr>phs000409</vt:lpstr>
      <vt:lpstr>phs000413</vt:lpstr>
      <vt:lpstr>phs000414</vt:lpstr>
      <vt:lpstr>phs000426</vt:lpstr>
      <vt:lpstr>phs000504</vt:lpstr>
      <vt:lpstr>phs000508</vt:lpstr>
      <vt:lpstr>phs000522</vt:lpstr>
      <vt:lpstr>phs000543</vt:lpstr>
      <vt:lpstr>phs000563</vt:lpstr>
      <vt:lpstr>phs000614</vt:lpstr>
      <vt:lpstr>phs000637</vt:lpstr>
      <vt:lpstr>phs000638</vt:lpstr>
      <vt:lpstr>phs000754</vt:lpstr>
      <vt:lpstr>phs000767</vt:lpstr>
      <vt:lpstr>phs000780</vt:lpstr>
      <vt:lpstr>phs000804</vt:lpstr>
      <vt:lpstr>phs000828</vt:lpstr>
      <vt:lpstr>phs000861</vt:lpstr>
      <vt:lpstr>phs000868</vt:lpstr>
      <vt:lpstr>phs001052</vt:lpstr>
      <vt:lpstr>phs001054</vt:lpstr>
      <vt:lpstr>phs001072</vt:lpstr>
      <vt:lpstr>phs001282</vt:lpstr>
      <vt:lpstr>phs001349</vt:lpstr>
      <vt:lpstr>phs001513</vt:lpstr>
      <vt:lpstr>phs001526</vt:lpstr>
      <vt:lpstr>phs001705</vt:lpstr>
      <vt:lpstr>phs001785</vt:lpstr>
      <vt:lpstr>phs001800</vt:lpstr>
      <vt:lpstr>phs001820</vt:lpstr>
      <vt:lpstr>phs001831</vt:lpstr>
      <vt:lpstr>phs001854</vt:lpstr>
      <vt:lpstr>phs001928</vt:lpstr>
      <vt:lpstr>phs001951</vt:lpstr>
      <vt:lpstr>phs001970</vt:lpstr>
      <vt:lpstr>phs002238</vt:lpstr>
      <vt:lpstr>phs002304</vt:lpstr>
      <vt:lpstr>phs002317</vt:lpstr>
      <vt:lpstr>phs002323</vt:lpstr>
      <vt:lpstr>phs002344</vt:lpstr>
      <vt:lpstr>phs002380</vt:lpstr>
      <vt:lpstr>phs002405</vt:lpstr>
      <vt:lpstr>phs002009</vt:lpstr>
      <vt:lpstr>phs003022</vt:lpstr>
      <vt:lpstr>phs003085</vt:lpstr>
      <vt:lpstr>phs003159</vt:lpstr>
      <vt:lpstr>phs002859</vt:lpstr>
      <vt:lpstr>phs002866</vt:lpstr>
      <vt:lpstr>phs003195</vt:lpstr>
      <vt:lpstr>phs003196</vt:lpstr>
      <vt:lpstr>phs002982</vt:lpstr>
      <vt:lpstr>phs003209</vt:lpstr>
      <vt:lpstr>phs003192</vt:lpstr>
      <vt:lpstr>phs003243</vt:lpstr>
      <vt:lpstr>phs003143</vt:lpstr>
      <vt:lpstr>phs003435</vt:lpstr>
      <vt:lpstr>phs003446</vt:lpstr>
      <vt:lpstr>phs003077</vt:lpstr>
      <vt:lpstr>phs002960</vt:lpstr>
      <vt:lpstr>phs003455</vt:lpstr>
      <vt:lpstr>phs003569</vt:lpstr>
      <vt:lpstr>phs003712</vt:lpstr>
      <vt:lpstr>phs003226</vt:lpstr>
      <vt:lpstr>phs003835</vt:lpstr>
      <vt:lpstr>phs002962</vt:lpstr>
      <vt:lpstr>Glossary</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Furner, Brian  - CRI</dc:creator>
  <cp:keywords/>
  <dc:description/>
  <cp:lastModifiedBy>Flores Jimenez, Ricardo (NIH/NCI) [C]</cp:lastModifiedBy>
  <cp:revision/>
  <dcterms:created xsi:type="dcterms:W3CDTF">2021-02-23T16:59:28Z</dcterms:created>
  <dcterms:modified xsi:type="dcterms:W3CDTF">2025-05-27T17:47:28Z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0x0101002BAA57F805DE4D498A43031B16C0C8A1</vt:lpwstr>
  </property>
  <property fmtid="{D5CDD505-2E9C-101B-9397-08002B2CF9AE}" pid="3" name="MediaServiceImageTags">
    <vt:lpwstr/>
  </property>
</Properties>
</file>